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35" yWindow="-60" windowWidth="14115" windowHeight="12870" tabRatio="798" firstSheet="1" activeTab="1"/>
  </bookViews>
  <sheets>
    <sheet name="2.1 OP GHG_2559" sheetId="8" state="hidden" r:id="rId1"/>
    <sheet name="3.1 ไฟฟ้า" sheetId="4" r:id="rId2"/>
    <sheet name="3.1 เชื้อเพลิง" sheetId="7" r:id="rId3"/>
    <sheet name="3.2 น้ำ" sheetId="6" r:id="rId4"/>
    <sheet name="3.2 กระดาษ" sheetId="9" r:id="rId5"/>
    <sheet name="4.1 ปริมาณขยะ" sheetId="11" r:id="rId6"/>
    <sheet name="2.1 OP GHG_2559 (ย่อขนาด)" sheetId="10" r:id="rId7"/>
    <sheet name="3.0 เปรียบเทียบการใช้พลังงาน" sheetId="1" r:id="rId8"/>
    <sheet name="3.0 กราฟ พลังงานและทรัพยากร" sheetId="12" r:id="rId9"/>
    <sheet name="สรุปปริมาณ GHG" sheetId="2" r:id="rId10"/>
    <sheet name="3.0 กราฟ GHG" sheetId="13" r:id="rId11"/>
  </sheets>
  <externalReferences>
    <externalReference r:id="rId12"/>
  </externalReferences>
  <definedNames>
    <definedName name="_xlnm.Print_Area" localSheetId="0">'2.1 OP GHG_2559'!$A$1:$AN$60</definedName>
    <definedName name="_xlnm.Print_Area" localSheetId="6">'2.1 OP GHG_2559 (ย่อขนาด)'!$A$1:$AD$116</definedName>
    <definedName name="_xlnm.Print_Area" localSheetId="10">'3.0 กราฟ GHG'!$A$1:$V$47</definedName>
    <definedName name="_xlnm.Print_Area" localSheetId="8">'3.0 กราฟ พลังงานและทรัพยากร'!$A$1:$BL$38</definedName>
    <definedName name="_xlnm.Print_Area" localSheetId="7">'3.0 เปรียบเทียบการใช้พลังงาน'!$A$1:$R$26</definedName>
    <definedName name="_xlnm.Print_Area" localSheetId="2">'3.1 เชื้อเพลิง'!$A$1:$I$20</definedName>
    <definedName name="_xlnm.Print_Area" localSheetId="1">'3.1 ไฟฟ้า'!$A$1:$E$19</definedName>
    <definedName name="_xlnm.Print_Area" localSheetId="4">'3.2 กระดาษ'!$A$1:$F$18</definedName>
    <definedName name="_xlnm.Print_Area" localSheetId="3">'3.2 น้ำ'!$A$1:$F$18</definedName>
    <definedName name="_xlnm.Print_Area" localSheetId="5">'4.1 ปริมาณขยะ'!$A$1:$M$14</definedName>
    <definedName name="_xlnm.Print_Area" localSheetId="9">'สรุปปริมาณ GHG'!$A$1:$W$18</definedName>
    <definedName name="_xlnm.Print_Titles" localSheetId="0">'2.1 OP GHG_2559'!$1:$5</definedName>
    <definedName name="_xlnm.Print_Titles" localSheetId="6">'2.1 OP GHG_2559 (ย่อขนาด)'!$1:$5</definedName>
  </definedNames>
  <calcPr calcId="145621"/>
</workbook>
</file>

<file path=xl/calcChain.xml><?xml version="1.0" encoding="utf-8"?>
<calcChain xmlns="http://schemas.openxmlformats.org/spreadsheetml/2006/main">
  <c r="AF17" i="13" l="1"/>
  <c r="AG17" i="13"/>
  <c r="AH17" i="13"/>
  <c r="AE17" i="13"/>
  <c r="AF16" i="13"/>
  <c r="AG16" i="13"/>
  <c r="AH16" i="13"/>
  <c r="AE16" i="13"/>
  <c r="AF15" i="13"/>
  <c r="AG15" i="13"/>
  <c r="AH15" i="13"/>
  <c r="AE15" i="13"/>
  <c r="AF14" i="13"/>
  <c r="AG14" i="13"/>
  <c r="AH14" i="13"/>
  <c r="AE14" i="13"/>
  <c r="AF13" i="13"/>
  <c r="AG13" i="13"/>
  <c r="AH13" i="13"/>
  <c r="AE13" i="13"/>
  <c r="AD14" i="13" l="1"/>
  <c r="AD15" i="13"/>
  <c r="AD16" i="13"/>
  <c r="AD17" i="13"/>
  <c r="S7" i="2"/>
  <c r="S11" i="2"/>
  <c r="S15" i="2"/>
  <c r="S5" i="2"/>
  <c r="R6" i="2"/>
  <c r="R7" i="2"/>
  <c r="R10" i="2"/>
  <c r="R11" i="2"/>
  <c r="R14" i="2"/>
  <c r="R15" i="2"/>
  <c r="Q6" i="2"/>
  <c r="Q7" i="2"/>
  <c r="Q9" i="2"/>
  <c r="Q10" i="2"/>
  <c r="Q11" i="2"/>
  <c r="Q13" i="2"/>
  <c r="Q14" i="2"/>
  <c r="Q15" i="2"/>
  <c r="E6" i="2"/>
  <c r="P6" i="2" s="1"/>
  <c r="E7" i="2"/>
  <c r="P7" i="2" s="1"/>
  <c r="E8" i="2"/>
  <c r="P8" i="2" s="1"/>
  <c r="E9" i="2"/>
  <c r="P9" i="2" s="1"/>
  <c r="E10" i="2"/>
  <c r="P10" i="2" s="1"/>
  <c r="E11" i="2"/>
  <c r="P11" i="2" s="1"/>
  <c r="E12" i="2"/>
  <c r="P12" i="2" s="1"/>
  <c r="E13" i="2"/>
  <c r="P13" i="2" s="1"/>
  <c r="E14" i="2"/>
  <c r="P14" i="2" s="1"/>
  <c r="E15" i="2"/>
  <c r="P15" i="2" s="1"/>
  <c r="E16" i="2"/>
  <c r="P16" i="2" s="1"/>
  <c r="F6" i="2"/>
  <c r="F7" i="2"/>
  <c r="F8" i="2"/>
  <c r="Q8" i="2" s="1"/>
  <c r="F9" i="2"/>
  <c r="F10" i="2"/>
  <c r="F11" i="2"/>
  <c r="F12" i="2"/>
  <c r="Q12" i="2" s="1"/>
  <c r="F13" i="2"/>
  <c r="F14" i="2"/>
  <c r="F15" i="2"/>
  <c r="F16" i="2"/>
  <c r="Q16" i="2" s="1"/>
  <c r="G6" i="2"/>
  <c r="G7" i="2"/>
  <c r="G8" i="2"/>
  <c r="R8" i="2" s="1"/>
  <c r="G9" i="2"/>
  <c r="R9" i="2" s="1"/>
  <c r="G10" i="2"/>
  <c r="G11" i="2"/>
  <c r="G12" i="2"/>
  <c r="R12" i="2" s="1"/>
  <c r="G13" i="2"/>
  <c r="R13" i="2" s="1"/>
  <c r="G14" i="2"/>
  <c r="G15" i="2"/>
  <c r="G16" i="2"/>
  <c r="R16" i="2" s="1"/>
  <c r="H6" i="2"/>
  <c r="S6" i="2" s="1"/>
  <c r="H7" i="2"/>
  <c r="H8" i="2"/>
  <c r="S8" i="2" s="1"/>
  <c r="H9" i="2"/>
  <c r="S9" i="2" s="1"/>
  <c r="H10" i="2"/>
  <c r="S10" i="2" s="1"/>
  <c r="H11" i="2"/>
  <c r="H12" i="2"/>
  <c r="S12" i="2" s="1"/>
  <c r="H13" i="2"/>
  <c r="S13" i="2" s="1"/>
  <c r="H14" i="2"/>
  <c r="S14" i="2" s="1"/>
  <c r="H15" i="2"/>
  <c r="H16" i="2"/>
  <c r="S16" i="2" s="1"/>
  <c r="F5" i="2"/>
  <c r="Q5" i="2" s="1"/>
  <c r="G5" i="2"/>
  <c r="R5" i="2" s="1"/>
  <c r="H5" i="2"/>
  <c r="E5" i="2"/>
  <c r="P5" i="2" s="1"/>
  <c r="B16" i="2"/>
  <c r="M16" i="2" s="1"/>
  <c r="C17" i="9"/>
  <c r="D17" i="9" s="1"/>
  <c r="C17" i="6"/>
  <c r="H17" i="6"/>
  <c r="G17" i="6"/>
  <c r="H17" i="7"/>
  <c r="F17" i="7"/>
  <c r="D17" i="7"/>
  <c r="I16" i="4"/>
  <c r="C16" i="4" s="1"/>
  <c r="D16" i="4" s="1"/>
  <c r="H16" i="4"/>
  <c r="C16" i="9" l="1"/>
  <c r="C13" i="9"/>
  <c r="C14" i="9"/>
  <c r="C15" i="9"/>
  <c r="H14" i="6"/>
  <c r="C14" i="6" s="1"/>
  <c r="H15" i="6"/>
  <c r="C15" i="6" s="1"/>
  <c r="H16" i="6"/>
  <c r="C16" i="6" s="1"/>
  <c r="H13" i="6"/>
  <c r="C13" i="6" s="1"/>
  <c r="F16" i="7"/>
  <c r="H16" i="7"/>
  <c r="H15" i="7"/>
  <c r="F15" i="7"/>
  <c r="D16" i="7"/>
  <c r="D15" i="7"/>
  <c r="I15" i="4"/>
  <c r="C15" i="4" s="1"/>
  <c r="D15" i="4" s="1"/>
  <c r="G78" i="13" l="1"/>
  <c r="H78" i="13"/>
  <c r="K78" i="13" s="1"/>
  <c r="I78" i="13"/>
  <c r="AK6" i="13" s="1"/>
  <c r="G79" i="13"/>
  <c r="J79" i="13" s="1"/>
  <c r="H79" i="13"/>
  <c r="K79" i="13" s="1"/>
  <c r="I79" i="13"/>
  <c r="L79" i="13" s="1"/>
  <c r="G80" i="13"/>
  <c r="J80" i="13" s="1"/>
  <c r="H80" i="13"/>
  <c r="I80" i="13"/>
  <c r="L80" i="13" s="1"/>
  <c r="K80" i="13"/>
  <c r="G81" i="13"/>
  <c r="J81" i="13" s="1"/>
  <c r="H81" i="13"/>
  <c r="AJ9" i="13" s="1"/>
  <c r="I81" i="13"/>
  <c r="L81" i="13" s="1"/>
  <c r="G82" i="13"/>
  <c r="J82" i="13" s="1"/>
  <c r="H82" i="13"/>
  <c r="K82" i="13" s="1"/>
  <c r="I82" i="13"/>
  <c r="AK10" i="13" s="1"/>
  <c r="G83" i="13"/>
  <c r="J83" i="13" s="1"/>
  <c r="H83" i="13"/>
  <c r="K83" i="13" s="1"/>
  <c r="I83" i="13"/>
  <c r="AK11" i="13" s="1"/>
  <c r="G84" i="13"/>
  <c r="J84" i="13" s="1"/>
  <c r="H84" i="13"/>
  <c r="K84" i="13" s="1"/>
  <c r="I84" i="13"/>
  <c r="L84" i="13" s="1"/>
  <c r="G85" i="13"/>
  <c r="J85" i="13" s="1"/>
  <c r="H85" i="13"/>
  <c r="K85" i="13" s="1"/>
  <c r="I85" i="13"/>
  <c r="L85" i="13" s="1"/>
  <c r="M85" i="13"/>
  <c r="N85" i="13" s="1"/>
  <c r="G86" i="13"/>
  <c r="J86" i="13" s="1"/>
  <c r="H86" i="13"/>
  <c r="K86" i="13" s="1"/>
  <c r="I86" i="13"/>
  <c r="L86" i="13" s="1"/>
  <c r="M86" i="13"/>
  <c r="N86" i="13" s="1"/>
  <c r="G87" i="13"/>
  <c r="J87" i="13" s="1"/>
  <c r="H87" i="13"/>
  <c r="K87" i="13" s="1"/>
  <c r="I87" i="13"/>
  <c r="L87" i="13" s="1"/>
  <c r="M87" i="13"/>
  <c r="N87" i="13" s="1"/>
  <c r="E88" i="13"/>
  <c r="F88" i="13" s="1"/>
  <c r="G88" i="13"/>
  <c r="J88" i="13" s="1"/>
  <c r="H88" i="13"/>
  <c r="K88" i="13" s="1"/>
  <c r="I88" i="13"/>
  <c r="AK16" i="13" s="1"/>
  <c r="M88" i="13"/>
  <c r="N88" i="13" s="1"/>
  <c r="E89" i="13"/>
  <c r="F89" i="13" s="1"/>
  <c r="G89" i="13"/>
  <c r="J89" i="13" s="1"/>
  <c r="H89" i="13"/>
  <c r="AJ17" i="13" s="1"/>
  <c r="I89" i="13"/>
  <c r="AK17" i="13" s="1"/>
  <c r="M89" i="13"/>
  <c r="N89" i="13" s="1"/>
  <c r="AK9" i="13"/>
  <c r="AI12" i="13"/>
  <c r="AI7" i="13" l="1"/>
  <c r="AC14" i="13"/>
  <c r="G91" i="13"/>
  <c r="I90" i="13"/>
  <c r="L89" i="13"/>
  <c r="L88" i="13"/>
  <c r="L83" i="13"/>
  <c r="J78" i="13"/>
  <c r="K89" i="13"/>
  <c r="K81" i="13"/>
  <c r="I91" i="13"/>
  <c r="G90" i="13"/>
  <c r="L82" i="13"/>
  <c r="L78" i="13"/>
  <c r="AJ15" i="13"/>
  <c r="H90" i="13"/>
  <c r="H91" i="13"/>
  <c r="AC16" i="13"/>
  <c r="AK7" i="13"/>
  <c r="AK13" i="13"/>
  <c r="AC17" i="13"/>
  <c r="AJ11" i="13"/>
  <c r="AK15" i="13"/>
  <c r="AK14" i="13"/>
  <c r="AI6" i="13"/>
  <c r="AI15" i="13"/>
  <c r="AC15" i="13"/>
  <c r="AK12" i="13"/>
  <c r="AC13" i="13"/>
  <c r="AI17" i="13"/>
  <c r="AK8" i="13"/>
  <c r="AI13" i="13"/>
  <c r="AI9" i="13"/>
  <c r="AJ12" i="13"/>
  <c r="AI14" i="13"/>
  <c r="AB17" i="13"/>
  <c r="AJ7" i="13"/>
  <c r="AI10" i="13"/>
  <c r="AJ8" i="13"/>
  <c r="AB16" i="13"/>
  <c r="AI8" i="13"/>
  <c r="AJ14" i="13"/>
  <c r="AJ13" i="13"/>
  <c r="AJ16" i="13"/>
  <c r="AI11" i="13"/>
  <c r="AI16" i="13"/>
  <c r="AJ6" i="13"/>
  <c r="AJ10" i="13"/>
  <c r="G19" i="1" l="1"/>
  <c r="J19" i="1" s="1"/>
  <c r="I16" i="2" s="1"/>
  <c r="T16" i="2" s="1"/>
  <c r="H19" i="1"/>
  <c r="K19" i="1" s="1"/>
  <c r="J16" i="2" s="1"/>
  <c r="U16" i="2" s="1"/>
  <c r="I19" i="1"/>
  <c r="L19" i="1" s="1"/>
  <c r="K16" i="2" s="1"/>
  <c r="V16" i="2" s="1"/>
  <c r="M19" i="1"/>
  <c r="N19" i="1" s="1"/>
  <c r="E19" i="1"/>
  <c r="F19" i="1" s="1"/>
  <c r="E18" i="1"/>
  <c r="F18" i="1" s="1"/>
  <c r="AB89" i="10"/>
  <c r="AB85" i="10"/>
  <c r="AB81" i="10"/>
  <c r="AB73" i="10"/>
  <c r="AB30" i="10"/>
  <c r="AB26" i="10"/>
  <c r="AB22" i="10"/>
  <c r="AB14" i="10"/>
  <c r="W89" i="10"/>
  <c r="W85" i="10"/>
  <c r="W81" i="10"/>
  <c r="W73" i="10"/>
  <c r="W30" i="10"/>
  <c r="W26" i="10"/>
  <c r="W22" i="10"/>
  <c r="W14" i="10"/>
  <c r="R89" i="10"/>
  <c r="R85" i="10"/>
  <c r="R81" i="10"/>
  <c r="R73" i="10"/>
  <c r="R30" i="10"/>
  <c r="R26" i="10"/>
  <c r="R22" i="10"/>
  <c r="R14" i="10"/>
  <c r="M89" i="10"/>
  <c r="M85" i="10"/>
  <c r="M81" i="10"/>
  <c r="M73" i="10"/>
  <c r="M30" i="10"/>
  <c r="M26" i="10"/>
  <c r="M22" i="10"/>
  <c r="M14" i="10"/>
  <c r="H89" i="10"/>
  <c r="H85" i="10"/>
  <c r="H81" i="10"/>
  <c r="H73" i="10"/>
  <c r="H30" i="10"/>
  <c r="H26" i="10"/>
  <c r="H22" i="10"/>
  <c r="H15" i="10"/>
  <c r="H16" i="10"/>
  <c r="H17" i="10"/>
  <c r="H18" i="10"/>
  <c r="H19" i="10"/>
  <c r="H20" i="10"/>
  <c r="H21" i="10"/>
  <c r="H23" i="10"/>
  <c r="H24" i="10"/>
  <c r="H25" i="10"/>
  <c r="H27" i="10"/>
  <c r="H28" i="10"/>
  <c r="H29" i="10"/>
  <c r="H14" i="10"/>
  <c r="C89" i="10"/>
  <c r="C85" i="10"/>
  <c r="C81" i="10"/>
  <c r="C74" i="10"/>
  <c r="C75" i="10"/>
  <c r="C76" i="10"/>
  <c r="C77" i="10"/>
  <c r="C78" i="10"/>
  <c r="C79" i="10"/>
  <c r="C80" i="10"/>
  <c r="C82" i="10"/>
  <c r="C83" i="10"/>
  <c r="C84" i="10"/>
  <c r="C86" i="10"/>
  <c r="C87" i="10"/>
  <c r="C88" i="10"/>
  <c r="C73" i="10"/>
  <c r="C30" i="10"/>
  <c r="C26" i="10"/>
  <c r="C22" i="10"/>
  <c r="C15" i="10"/>
  <c r="C16" i="10"/>
  <c r="C17" i="10"/>
  <c r="C18" i="10"/>
  <c r="C19" i="10"/>
  <c r="C20" i="10"/>
  <c r="C21" i="10"/>
  <c r="C23" i="10"/>
  <c r="C24" i="10"/>
  <c r="C25" i="10"/>
  <c r="C27" i="10"/>
  <c r="C28" i="10"/>
  <c r="C29" i="10"/>
  <c r="C14" i="10"/>
  <c r="D16" i="2" l="1"/>
  <c r="O16" i="2" s="1"/>
  <c r="C16" i="2"/>
  <c r="N16" i="2" s="1"/>
  <c r="W16" i="2" s="1"/>
  <c r="B15" i="2"/>
  <c r="M15" i="2" s="1"/>
  <c r="AB94" i="10"/>
  <c r="AD94" i="10" s="1"/>
  <c r="AB35" i="10"/>
  <c r="W94" i="10"/>
  <c r="W35" i="10"/>
  <c r="R94" i="10"/>
  <c r="M94" i="10"/>
  <c r="M35" i="10"/>
  <c r="H94" i="10"/>
  <c r="H35" i="10"/>
  <c r="AB93" i="10"/>
  <c r="AD93" i="10" s="1"/>
  <c r="AB34" i="10"/>
  <c r="W93" i="10"/>
  <c r="Y93" i="10" s="1"/>
  <c r="W34" i="10"/>
  <c r="Y34" i="10" s="1"/>
  <c r="R93" i="10"/>
  <c r="R34" i="10"/>
  <c r="M93" i="10"/>
  <c r="M34" i="10"/>
  <c r="H93" i="10"/>
  <c r="H34" i="10"/>
  <c r="AB92" i="10"/>
  <c r="AD92" i="10" s="1"/>
  <c r="AB33" i="10"/>
  <c r="AD33" i="10" s="1"/>
  <c r="W92" i="10"/>
  <c r="W33" i="10"/>
  <c r="Y33" i="10" s="1"/>
  <c r="R92" i="10"/>
  <c r="R33" i="10"/>
  <c r="M92" i="10"/>
  <c r="M33" i="10"/>
  <c r="H92" i="10"/>
  <c r="H33" i="10"/>
  <c r="C94" i="10"/>
  <c r="C93" i="10"/>
  <c r="C92" i="10"/>
  <c r="C35" i="10"/>
  <c r="C34" i="10"/>
  <c r="C33" i="10"/>
  <c r="AB70" i="10"/>
  <c r="AD70" i="10" s="1"/>
  <c r="AB69" i="10"/>
  <c r="AD69" i="10" s="1"/>
  <c r="AB10" i="10"/>
  <c r="AB67" i="10"/>
  <c r="AD67" i="10" s="1"/>
  <c r="AB8" i="10"/>
  <c r="AD8" i="10" s="1"/>
  <c r="W67" i="10"/>
  <c r="Y67" i="10" s="1"/>
  <c r="W8" i="10"/>
  <c r="Y8" i="10" s="1"/>
  <c r="R67" i="10"/>
  <c r="G15" i="1"/>
  <c r="J15" i="1" s="1"/>
  <c r="I12" i="2" s="1"/>
  <c r="T12" i="2" s="1"/>
  <c r="H15" i="1"/>
  <c r="K15" i="1" s="1"/>
  <c r="J12" i="2" s="1"/>
  <c r="U12" i="2" s="1"/>
  <c r="I15" i="1"/>
  <c r="L15" i="1" s="1"/>
  <c r="K12" i="2" s="1"/>
  <c r="V12" i="2" s="1"/>
  <c r="M15" i="1"/>
  <c r="N15" i="1" s="1"/>
  <c r="C12" i="2" s="1"/>
  <c r="N12" i="2" s="1"/>
  <c r="G16" i="1"/>
  <c r="J16" i="1" s="1"/>
  <c r="I13" i="2" s="1"/>
  <c r="T13" i="2" s="1"/>
  <c r="H16" i="1"/>
  <c r="K16" i="1" s="1"/>
  <c r="J13" i="2" s="1"/>
  <c r="U13" i="2" s="1"/>
  <c r="I16" i="1"/>
  <c r="L16" i="1" s="1"/>
  <c r="K13" i="2" s="1"/>
  <c r="V13" i="2" s="1"/>
  <c r="M16" i="1"/>
  <c r="N16" i="1" s="1"/>
  <c r="C13" i="2" s="1"/>
  <c r="N13" i="2" s="1"/>
  <c r="G17" i="1"/>
  <c r="J17" i="1" s="1"/>
  <c r="I14" i="2" s="1"/>
  <c r="T14" i="2" s="1"/>
  <c r="H17" i="1"/>
  <c r="K17" i="1" s="1"/>
  <c r="J14" i="2" s="1"/>
  <c r="U14" i="2" s="1"/>
  <c r="I17" i="1"/>
  <c r="L17" i="1" s="1"/>
  <c r="K14" i="2" s="1"/>
  <c r="V14" i="2" s="1"/>
  <c r="M17" i="1"/>
  <c r="N17" i="1" s="1"/>
  <c r="C14" i="2" s="1"/>
  <c r="N14" i="2" s="1"/>
  <c r="G18" i="1"/>
  <c r="J18" i="1" s="1"/>
  <c r="I15" i="2" s="1"/>
  <c r="T15" i="2" s="1"/>
  <c r="H18" i="1"/>
  <c r="K18" i="1" s="1"/>
  <c r="J15" i="2" s="1"/>
  <c r="U15" i="2" s="1"/>
  <c r="I18" i="1"/>
  <c r="L18" i="1" s="1"/>
  <c r="K15" i="2" s="1"/>
  <c r="V15" i="2" s="1"/>
  <c r="M18" i="1"/>
  <c r="N18" i="1" s="1"/>
  <c r="C15" i="2" s="1"/>
  <c r="N15" i="2" s="1"/>
  <c r="AD114" i="10"/>
  <c r="AD115" i="10" s="1"/>
  <c r="AD113" i="10"/>
  <c r="AD112" i="10"/>
  <c r="AD109" i="10"/>
  <c r="AD108" i="10"/>
  <c r="AD107" i="10"/>
  <c r="AD106" i="10"/>
  <c r="AD105" i="10"/>
  <c r="AD104" i="10"/>
  <c r="AD103" i="10"/>
  <c r="AD102" i="10"/>
  <c r="AD101" i="10"/>
  <c r="AD100" i="10"/>
  <c r="AD99" i="10"/>
  <c r="AD98" i="10"/>
  <c r="AD95" i="10"/>
  <c r="AD89" i="10"/>
  <c r="AD88" i="10"/>
  <c r="AD87" i="10"/>
  <c r="AD86" i="10"/>
  <c r="AD85" i="10"/>
  <c r="AD84" i="10"/>
  <c r="AD83" i="10"/>
  <c r="AD82" i="10"/>
  <c r="AD81" i="10"/>
  <c r="AD80" i="10"/>
  <c r="AD79" i="10"/>
  <c r="AD78" i="10"/>
  <c r="AD77" i="10"/>
  <c r="AD76" i="10"/>
  <c r="AD75" i="10"/>
  <c r="AD74" i="10"/>
  <c r="AD73" i="10"/>
  <c r="AD66" i="10"/>
  <c r="AD55" i="10"/>
  <c r="AD54" i="10"/>
  <c r="AD53" i="10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6" i="10"/>
  <c r="AD35" i="10"/>
  <c r="AD34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0" i="10"/>
  <c r="AD7" i="10"/>
  <c r="Y114" i="10"/>
  <c r="Y113" i="10"/>
  <c r="Y112" i="10"/>
  <c r="Y109" i="10"/>
  <c r="Y108" i="10"/>
  <c r="Y107" i="10"/>
  <c r="Y106" i="10"/>
  <c r="Y105" i="10"/>
  <c r="Y104" i="10"/>
  <c r="Y103" i="10"/>
  <c r="Y102" i="10"/>
  <c r="Y101" i="10"/>
  <c r="Y100" i="10"/>
  <c r="Y99" i="10"/>
  <c r="Y98" i="10"/>
  <c r="Y95" i="10"/>
  <c r="Y94" i="10"/>
  <c r="Y92" i="10"/>
  <c r="Y89" i="10"/>
  <c r="Y88" i="10"/>
  <c r="Y87" i="10"/>
  <c r="Y86" i="10"/>
  <c r="Y85" i="10"/>
  <c r="Y84" i="10"/>
  <c r="Y83" i="10"/>
  <c r="Y82" i="10"/>
  <c r="Y81" i="10"/>
  <c r="Y80" i="10"/>
  <c r="Y79" i="10"/>
  <c r="Y78" i="10"/>
  <c r="Y77" i="10"/>
  <c r="Y76" i="10"/>
  <c r="Y75" i="10"/>
  <c r="Y74" i="10"/>
  <c r="Y73" i="10"/>
  <c r="Y66" i="10"/>
  <c r="Y55" i="10"/>
  <c r="Y54" i="10"/>
  <c r="Y53" i="10"/>
  <c r="Y56" i="10" s="1"/>
  <c r="Y50" i="10"/>
  <c r="Y49" i="10"/>
  <c r="Y48" i="10"/>
  <c r="Y47" i="10"/>
  <c r="Y46" i="10"/>
  <c r="Y45" i="10"/>
  <c r="Y44" i="10"/>
  <c r="Y43" i="10"/>
  <c r="Y42" i="10"/>
  <c r="Y41" i="10"/>
  <c r="Y40" i="10"/>
  <c r="Y39" i="10"/>
  <c r="Y36" i="10"/>
  <c r="Y35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7" i="10"/>
  <c r="AD31" i="10" l="1"/>
  <c r="AD51" i="10"/>
  <c r="AD56" i="10"/>
  <c r="AD110" i="10"/>
  <c r="Y51" i="10"/>
  <c r="Y110" i="10"/>
  <c r="Y115" i="10"/>
  <c r="AD90" i="10"/>
  <c r="Y90" i="10"/>
  <c r="Y31" i="10"/>
  <c r="AD96" i="10"/>
  <c r="Y96" i="10"/>
  <c r="AD71" i="10"/>
  <c r="AD37" i="10"/>
  <c r="Y37" i="10"/>
  <c r="AD116" i="10" l="1"/>
  <c r="O89" i="13" l="1"/>
  <c r="P89" i="13" s="1"/>
  <c r="O19" i="1"/>
  <c r="P19" i="1" s="1"/>
  <c r="H13" i="4"/>
  <c r="I14" i="4" s="1"/>
  <c r="C14" i="4" s="1"/>
  <c r="C7" i="4"/>
  <c r="C8" i="4"/>
  <c r="C9" i="4"/>
  <c r="C10" i="4"/>
  <c r="C11" i="4"/>
  <c r="C6" i="4"/>
  <c r="C5" i="4"/>
  <c r="E87" i="13" l="1"/>
  <c r="W69" i="10"/>
  <c r="Y69" i="10" s="1"/>
  <c r="D11" i="4"/>
  <c r="E84" i="13"/>
  <c r="R10" i="10"/>
  <c r="D7" i="4"/>
  <c r="E80" i="13"/>
  <c r="D10" i="4"/>
  <c r="E83" i="13"/>
  <c r="D9" i="4"/>
  <c r="E82" i="13"/>
  <c r="D5" i="4"/>
  <c r="E78" i="13"/>
  <c r="D6" i="4"/>
  <c r="E79" i="13"/>
  <c r="D8" i="4"/>
  <c r="E81" i="13"/>
  <c r="E17" i="1"/>
  <c r="F17" i="1" s="1"/>
  <c r="B14" i="2" s="1"/>
  <c r="M14" i="2" s="1"/>
  <c r="D14" i="4"/>
  <c r="I13" i="4"/>
  <c r="C13" i="4" s="1"/>
  <c r="H10" i="4"/>
  <c r="H9" i="4" s="1"/>
  <c r="H8" i="4" s="1"/>
  <c r="H7" i="4" s="1"/>
  <c r="H6" i="4" s="1"/>
  <c r="H5" i="4" s="1"/>
  <c r="I12" i="4"/>
  <c r="C12" i="4" s="1"/>
  <c r="T114" i="10"/>
  <c r="O114" i="10"/>
  <c r="J114" i="10"/>
  <c r="E114" i="10"/>
  <c r="T113" i="10"/>
  <c r="O113" i="10"/>
  <c r="J113" i="10"/>
  <c r="E113" i="10"/>
  <c r="T112" i="10"/>
  <c r="O112" i="10"/>
  <c r="J112" i="10"/>
  <c r="E112" i="10"/>
  <c r="T109" i="10"/>
  <c r="O109" i="10"/>
  <c r="J109" i="10"/>
  <c r="E109" i="10"/>
  <c r="T108" i="10"/>
  <c r="O108" i="10"/>
  <c r="J108" i="10"/>
  <c r="E108" i="10"/>
  <c r="T107" i="10"/>
  <c r="O107" i="10"/>
  <c r="J107" i="10"/>
  <c r="E107" i="10"/>
  <c r="T106" i="10"/>
  <c r="O106" i="10"/>
  <c r="J106" i="10"/>
  <c r="E106" i="10"/>
  <c r="T105" i="10"/>
  <c r="O105" i="10"/>
  <c r="J105" i="10"/>
  <c r="E105" i="10"/>
  <c r="T104" i="10"/>
  <c r="O104" i="10"/>
  <c r="J104" i="10"/>
  <c r="E104" i="10"/>
  <c r="T103" i="10"/>
  <c r="O103" i="10"/>
  <c r="J103" i="10"/>
  <c r="E103" i="10"/>
  <c r="T102" i="10"/>
  <c r="O102" i="10"/>
  <c r="J102" i="10"/>
  <c r="E102" i="10"/>
  <c r="T101" i="10"/>
  <c r="O101" i="10"/>
  <c r="J101" i="10"/>
  <c r="E101" i="10"/>
  <c r="T100" i="10"/>
  <c r="O100" i="10"/>
  <c r="J100" i="10"/>
  <c r="E100" i="10"/>
  <c r="T99" i="10"/>
  <c r="O99" i="10"/>
  <c r="J99" i="10"/>
  <c r="E99" i="10"/>
  <c r="T98" i="10"/>
  <c r="O98" i="10"/>
  <c r="J98" i="10"/>
  <c r="E98" i="10"/>
  <c r="E110" i="10" s="1"/>
  <c r="T95" i="10"/>
  <c r="O95" i="10"/>
  <c r="J95" i="10"/>
  <c r="E95" i="10"/>
  <c r="T94" i="10"/>
  <c r="O94" i="10"/>
  <c r="J94" i="10"/>
  <c r="E94" i="10"/>
  <c r="T93" i="10"/>
  <c r="O93" i="10"/>
  <c r="J93" i="10"/>
  <c r="E93" i="10"/>
  <c r="T92" i="10"/>
  <c r="O92" i="10"/>
  <c r="J92" i="10"/>
  <c r="E92" i="10"/>
  <c r="T89" i="10"/>
  <c r="O89" i="10"/>
  <c r="J89" i="10"/>
  <c r="E89" i="10"/>
  <c r="T88" i="10"/>
  <c r="O88" i="10"/>
  <c r="J88" i="10"/>
  <c r="E88" i="10"/>
  <c r="T87" i="10"/>
  <c r="O87" i="10"/>
  <c r="J87" i="10"/>
  <c r="E87" i="10"/>
  <c r="T86" i="10"/>
  <c r="O86" i="10"/>
  <c r="J86" i="10"/>
  <c r="E86" i="10"/>
  <c r="T85" i="10"/>
  <c r="O85" i="10"/>
  <c r="J85" i="10"/>
  <c r="E85" i="10"/>
  <c r="T84" i="10"/>
  <c r="O84" i="10"/>
  <c r="J84" i="10"/>
  <c r="E84" i="10"/>
  <c r="T83" i="10"/>
  <c r="O83" i="10"/>
  <c r="J83" i="10"/>
  <c r="E83" i="10"/>
  <c r="T82" i="10"/>
  <c r="O82" i="10"/>
  <c r="J82" i="10"/>
  <c r="E82" i="10"/>
  <c r="T81" i="10"/>
  <c r="O81" i="10"/>
  <c r="J81" i="10"/>
  <c r="E81" i="10"/>
  <c r="T80" i="10"/>
  <c r="O80" i="10"/>
  <c r="J80" i="10"/>
  <c r="E80" i="10"/>
  <c r="T79" i="10"/>
  <c r="O79" i="10"/>
  <c r="J79" i="10"/>
  <c r="E79" i="10"/>
  <c r="T78" i="10"/>
  <c r="O78" i="10"/>
  <c r="J78" i="10"/>
  <c r="E78" i="10"/>
  <c r="T77" i="10"/>
  <c r="O77" i="10"/>
  <c r="J77" i="10"/>
  <c r="E77" i="10"/>
  <c r="T76" i="10"/>
  <c r="O76" i="10"/>
  <c r="J76" i="10"/>
  <c r="E76" i="10"/>
  <c r="T75" i="10"/>
  <c r="O75" i="10"/>
  <c r="J75" i="10"/>
  <c r="E75" i="10"/>
  <c r="T74" i="10"/>
  <c r="O74" i="10"/>
  <c r="J74" i="10"/>
  <c r="E74" i="10"/>
  <c r="T73" i="10"/>
  <c r="O73" i="10"/>
  <c r="J73" i="10"/>
  <c r="E73" i="10"/>
  <c r="E90" i="10" s="1"/>
  <c r="T67" i="10"/>
  <c r="T66" i="10"/>
  <c r="O66" i="10"/>
  <c r="J66" i="10"/>
  <c r="E66" i="10"/>
  <c r="T55" i="10"/>
  <c r="O55" i="10"/>
  <c r="J55" i="10"/>
  <c r="E55" i="10"/>
  <c r="T54" i="10"/>
  <c r="O54" i="10"/>
  <c r="J54" i="10"/>
  <c r="E54" i="10"/>
  <c r="T53" i="10"/>
  <c r="T56" i="10" s="1"/>
  <c r="O53" i="10"/>
  <c r="J53" i="10"/>
  <c r="E53" i="10"/>
  <c r="T50" i="10"/>
  <c r="O50" i="10"/>
  <c r="J50" i="10"/>
  <c r="E50" i="10"/>
  <c r="T49" i="10"/>
  <c r="O49" i="10"/>
  <c r="J49" i="10"/>
  <c r="E49" i="10"/>
  <c r="T48" i="10"/>
  <c r="O48" i="10"/>
  <c r="J48" i="10"/>
  <c r="E48" i="10"/>
  <c r="T47" i="10"/>
  <c r="O47" i="10"/>
  <c r="J47" i="10"/>
  <c r="E47" i="10"/>
  <c r="T46" i="10"/>
  <c r="O46" i="10"/>
  <c r="J46" i="10"/>
  <c r="E46" i="10"/>
  <c r="T45" i="10"/>
  <c r="O45" i="10"/>
  <c r="J45" i="10"/>
  <c r="E45" i="10"/>
  <c r="T44" i="10"/>
  <c r="O44" i="10"/>
  <c r="J44" i="10"/>
  <c r="E44" i="10"/>
  <c r="T43" i="10"/>
  <c r="O43" i="10"/>
  <c r="J43" i="10"/>
  <c r="E43" i="10"/>
  <c r="T42" i="10"/>
  <c r="O42" i="10"/>
  <c r="J42" i="10"/>
  <c r="E42" i="10"/>
  <c r="T41" i="10"/>
  <c r="O41" i="10"/>
  <c r="J41" i="10"/>
  <c r="E41" i="10"/>
  <c r="T40" i="10"/>
  <c r="O40" i="10"/>
  <c r="J40" i="10"/>
  <c r="E40" i="10"/>
  <c r="T39" i="10"/>
  <c r="T51" i="10" s="1"/>
  <c r="O39" i="10"/>
  <c r="J39" i="10"/>
  <c r="E39" i="10"/>
  <c r="T36" i="10"/>
  <c r="O36" i="10"/>
  <c r="J36" i="10"/>
  <c r="E36" i="10"/>
  <c r="R35" i="10"/>
  <c r="T35" i="10" s="1"/>
  <c r="O35" i="10"/>
  <c r="J35" i="10"/>
  <c r="E35" i="10"/>
  <c r="AH34" i="10"/>
  <c r="T34" i="10"/>
  <c r="O34" i="10"/>
  <c r="J34" i="10"/>
  <c r="E34" i="10"/>
  <c r="T33" i="10"/>
  <c r="O33" i="10"/>
  <c r="J33" i="10"/>
  <c r="E33" i="10"/>
  <c r="T30" i="10"/>
  <c r="O30" i="10"/>
  <c r="J30" i="10"/>
  <c r="E30" i="10"/>
  <c r="T29" i="10"/>
  <c r="O29" i="10"/>
  <c r="J29" i="10"/>
  <c r="E29" i="10"/>
  <c r="T28" i="10"/>
  <c r="O28" i="10"/>
  <c r="J28" i="10"/>
  <c r="E28" i="10"/>
  <c r="T27" i="10"/>
  <c r="O27" i="10"/>
  <c r="J27" i="10"/>
  <c r="E27" i="10"/>
  <c r="T26" i="10"/>
  <c r="O26" i="10"/>
  <c r="J26" i="10"/>
  <c r="E26" i="10"/>
  <c r="T25" i="10"/>
  <c r="O25" i="10"/>
  <c r="J25" i="10"/>
  <c r="E25" i="10"/>
  <c r="T24" i="10"/>
  <c r="O24" i="10"/>
  <c r="J24" i="10"/>
  <c r="E24" i="10"/>
  <c r="T23" i="10"/>
  <c r="O23" i="10"/>
  <c r="J23" i="10"/>
  <c r="E23" i="10"/>
  <c r="T22" i="10"/>
  <c r="O22" i="10"/>
  <c r="J22" i="10"/>
  <c r="E22" i="10"/>
  <c r="T21" i="10"/>
  <c r="O21" i="10"/>
  <c r="J21" i="10"/>
  <c r="E21" i="10"/>
  <c r="T20" i="10"/>
  <c r="O20" i="10"/>
  <c r="J20" i="10"/>
  <c r="E20" i="10"/>
  <c r="T19" i="10"/>
  <c r="O19" i="10"/>
  <c r="J19" i="10"/>
  <c r="E19" i="10"/>
  <c r="T18" i="10"/>
  <c r="O18" i="10"/>
  <c r="J18" i="10"/>
  <c r="E18" i="10"/>
  <c r="T17" i="10"/>
  <c r="O17" i="10"/>
  <c r="J17" i="10"/>
  <c r="E17" i="10"/>
  <c r="T16" i="10"/>
  <c r="O16" i="10"/>
  <c r="J16" i="10"/>
  <c r="E16" i="10"/>
  <c r="T15" i="10"/>
  <c r="O15" i="10"/>
  <c r="J15" i="10"/>
  <c r="E15" i="10"/>
  <c r="T14" i="10"/>
  <c r="O14" i="10"/>
  <c r="J14" i="10"/>
  <c r="E14" i="10"/>
  <c r="T7" i="10"/>
  <c r="O7" i="10"/>
  <c r="J7" i="10"/>
  <c r="E7" i="10"/>
  <c r="T115" i="8"/>
  <c r="O115" i="8"/>
  <c r="J115" i="8"/>
  <c r="E115" i="8"/>
  <c r="T114" i="8"/>
  <c r="O114" i="8"/>
  <c r="J114" i="8"/>
  <c r="E114" i="8"/>
  <c r="T113" i="8"/>
  <c r="O113" i="8"/>
  <c r="J113" i="8"/>
  <c r="E113" i="8"/>
  <c r="T110" i="8"/>
  <c r="O110" i="8"/>
  <c r="J110" i="8"/>
  <c r="E110" i="8"/>
  <c r="T109" i="8"/>
  <c r="O109" i="8"/>
  <c r="J109" i="8"/>
  <c r="E109" i="8"/>
  <c r="T108" i="8"/>
  <c r="O108" i="8"/>
  <c r="J108" i="8"/>
  <c r="E108" i="8"/>
  <c r="T107" i="8"/>
  <c r="O107" i="8"/>
  <c r="J107" i="8"/>
  <c r="E107" i="8"/>
  <c r="T106" i="8"/>
  <c r="O106" i="8"/>
  <c r="J106" i="8"/>
  <c r="E106" i="8"/>
  <c r="T105" i="8"/>
  <c r="O105" i="8"/>
  <c r="J105" i="8"/>
  <c r="E105" i="8"/>
  <c r="T104" i="8"/>
  <c r="O104" i="8"/>
  <c r="J104" i="8"/>
  <c r="E104" i="8"/>
  <c r="T103" i="8"/>
  <c r="O103" i="8"/>
  <c r="J103" i="8"/>
  <c r="E103" i="8"/>
  <c r="T102" i="8"/>
  <c r="O102" i="8"/>
  <c r="J102" i="8"/>
  <c r="E102" i="8"/>
  <c r="T101" i="8"/>
  <c r="O101" i="8"/>
  <c r="J101" i="8"/>
  <c r="E101" i="8"/>
  <c r="T100" i="8"/>
  <c r="O100" i="8"/>
  <c r="J100" i="8"/>
  <c r="E100" i="8"/>
  <c r="T99" i="8"/>
  <c r="O99" i="8"/>
  <c r="J99" i="8"/>
  <c r="E99" i="8"/>
  <c r="T96" i="8"/>
  <c r="O96" i="8"/>
  <c r="J96" i="8"/>
  <c r="E96" i="8"/>
  <c r="T95" i="8"/>
  <c r="M95" i="8"/>
  <c r="O95" i="8" s="1"/>
  <c r="J95" i="8"/>
  <c r="E95" i="8"/>
  <c r="T94" i="8"/>
  <c r="M94" i="8"/>
  <c r="O94" i="8" s="1"/>
  <c r="J94" i="8"/>
  <c r="E94" i="8"/>
  <c r="T93" i="8"/>
  <c r="M93" i="8"/>
  <c r="O93" i="8" s="1"/>
  <c r="J93" i="8"/>
  <c r="E93" i="8"/>
  <c r="T90" i="8"/>
  <c r="O90" i="8"/>
  <c r="J90" i="8"/>
  <c r="E90" i="8"/>
  <c r="T89" i="8"/>
  <c r="O89" i="8"/>
  <c r="J89" i="8"/>
  <c r="E89" i="8"/>
  <c r="T88" i="8"/>
  <c r="O88" i="8"/>
  <c r="J88" i="8"/>
  <c r="E88" i="8"/>
  <c r="T87" i="8"/>
  <c r="O87" i="8"/>
  <c r="J87" i="8"/>
  <c r="E87" i="8"/>
  <c r="T86" i="8"/>
  <c r="O86" i="8"/>
  <c r="J86" i="8"/>
  <c r="E86" i="8"/>
  <c r="T85" i="8"/>
  <c r="O85" i="8"/>
  <c r="J85" i="8"/>
  <c r="E85" i="8"/>
  <c r="T84" i="8"/>
  <c r="O84" i="8"/>
  <c r="J84" i="8"/>
  <c r="E84" i="8"/>
  <c r="T83" i="8"/>
  <c r="O83" i="8"/>
  <c r="J83" i="8"/>
  <c r="E83" i="8"/>
  <c r="T82" i="8"/>
  <c r="O82" i="8"/>
  <c r="J82" i="8"/>
  <c r="E82" i="8"/>
  <c r="T81" i="8"/>
  <c r="O81" i="8"/>
  <c r="J81" i="8"/>
  <c r="E81" i="8"/>
  <c r="T80" i="8"/>
  <c r="O80" i="8"/>
  <c r="J80" i="8"/>
  <c r="E80" i="8"/>
  <c r="T79" i="8"/>
  <c r="O79" i="8"/>
  <c r="J79" i="8"/>
  <c r="E79" i="8"/>
  <c r="T78" i="8"/>
  <c r="O78" i="8"/>
  <c r="J78" i="8"/>
  <c r="E78" i="8"/>
  <c r="T77" i="8"/>
  <c r="O77" i="8"/>
  <c r="J77" i="8"/>
  <c r="E77" i="8"/>
  <c r="T76" i="8"/>
  <c r="O76" i="8"/>
  <c r="J76" i="8"/>
  <c r="E76" i="8"/>
  <c r="T75" i="8"/>
  <c r="O75" i="8"/>
  <c r="J75" i="8"/>
  <c r="E75" i="8"/>
  <c r="T74" i="8"/>
  <c r="O74" i="8"/>
  <c r="J74" i="8"/>
  <c r="E74" i="8"/>
  <c r="T71" i="8"/>
  <c r="M71" i="8"/>
  <c r="O71" i="8" s="1"/>
  <c r="H71" i="8"/>
  <c r="J71" i="8" s="1"/>
  <c r="C71" i="8"/>
  <c r="E71" i="8" s="1"/>
  <c r="T70" i="8"/>
  <c r="M70" i="8"/>
  <c r="O70" i="8" s="1"/>
  <c r="H70" i="8"/>
  <c r="J70" i="8" s="1"/>
  <c r="C70" i="8"/>
  <c r="E70" i="8" s="1"/>
  <c r="T68" i="8"/>
  <c r="M68" i="8"/>
  <c r="O68" i="8" s="1"/>
  <c r="H68" i="8"/>
  <c r="J68" i="8" s="1"/>
  <c r="C68" i="8"/>
  <c r="E68" i="8" s="1"/>
  <c r="T67" i="8"/>
  <c r="O67" i="8"/>
  <c r="J67" i="8"/>
  <c r="E67" i="8"/>
  <c r="AB12" i="13" l="1"/>
  <c r="F84" i="13"/>
  <c r="E85" i="13"/>
  <c r="E90" i="13" s="1"/>
  <c r="R69" i="10"/>
  <c r="T69" i="10" s="1"/>
  <c r="F79" i="13"/>
  <c r="AB7" i="13"/>
  <c r="AB8" i="13"/>
  <c r="F80" i="13"/>
  <c r="E86" i="13"/>
  <c r="W10" i="10"/>
  <c r="Y10" i="10" s="1"/>
  <c r="F81" i="13"/>
  <c r="AB9" i="13"/>
  <c r="F78" i="13"/>
  <c r="AB6" i="13"/>
  <c r="F82" i="13"/>
  <c r="AB10" i="13"/>
  <c r="F83" i="13"/>
  <c r="AB11" i="13"/>
  <c r="F87" i="13"/>
  <c r="AB15" i="13"/>
  <c r="O51" i="10"/>
  <c r="O56" i="10"/>
  <c r="O115" i="10"/>
  <c r="J51" i="10"/>
  <c r="D13" i="4"/>
  <c r="E16" i="1"/>
  <c r="F16" i="1" s="1"/>
  <c r="B13" i="2" s="1"/>
  <c r="M13" i="2" s="1"/>
  <c r="E15" i="1"/>
  <c r="F15" i="1" s="1"/>
  <c r="B12" i="2" s="1"/>
  <c r="M12" i="2" s="1"/>
  <c r="D12" i="4"/>
  <c r="E96" i="10"/>
  <c r="T96" i="10"/>
  <c r="E31" i="10"/>
  <c r="O31" i="10"/>
  <c r="J31" i="10"/>
  <c r="J110" i="10"/>
  <c r="O96" i="10"/>
  <c r="T31" i="10"/>
  <c r="T90" i="10"/>
  <c r="T110" i="10"/>
  <c r="T115" i="10"/>
  <c r="O37" i="10"/>
  <c r="E51" i="10"/>
  <c r="E56" i="10"/>
  <c r="O90" i="10"/>
  <c r="O110" i="10"/>
  <c r="E115" i="10"/>
  <c r="J56" i="10"/>
  <c r="J37" i="10"/>
  <c r="J90" i="10"/>
  <c r="J96" i="10"/>
  <c r="J115" i="10"/>
  <c r="E37" i="10"/>
  <c r="T37" i="10"/>
  <c r="T97" i="8"/>
  <c r="E97" i="8"/>
  <c r="T116" i="8"/>
  <c r="O72" i="8"/>
  <c r="J116" i="8"/>
  <c r="O97" i="8"/>
  <c r="E116" i="8"/>
  <c r="T72" i="8"/>
  <c r="T91" i="8"/>
  <c r="E72" i="8"/>
  <c r="E91" i="8"/>
  <c r="E111" i="8"/>
  <c r="O116" i="8"/>
  <c r="O91" i="8"/>
  <c r="T111" i="8"/>
  <c r="O111" i="8"/>
  <c r="J111" i="8"/>
  <c r="J72" i="8"/>
  <c r="J91" i="8"/>
  <c r="J97" i="8"/>
  <c r="E91" i="13" l="1"/>
  <c r="F85" i="13"/>
  <c r="AB13" i="13"/>
  <c r="F86" i="13"/>
  <c r="AB14" i="13"/>
  <c r="T117" i="8"/>
  <c r="O117" i="8"/>
  <c r="E117" i="8"/>
  <c r="J117" i="8"/>
  <c r="C8" i="9"/>
  <c r="C9" i="9"/>
  <c r="C10" i="9"/>
  <c r="C11" i="9"/>
  <c r="C12" i="9"/>
  <c r="C7" i="9"/>
  <c r="C6" i="9"/>
  <c r="I19" i="9"/>
  <c r="I20" i="9" s="1"/>
  <c r="I21" i="9" s="1"/>
  <c r="N4" i="9"/>
  <c r="O4" i="9" s="1"/>
  <c r="N13" i="9" l="1"/>
  <c r="O13" i="9" s="1"/>
  <c r="D13" i="9"/>
  <c r="D14" i="9"/>
  <c r="D16" i="9"/>
  <c r="D15" i="9"/>
  <c r="D7" i="9"/>
  <c r="D6" i="2" s="1"/>
  <c r="O6" i="2" s="1"/>
  <c r="D10" i="9"/>
  <c r="D9" i="2" s="1"/>
  <c r="O9" i="2" s="1"/>
  <c r="D9" i="9"/>
  <c r="R11" i="8" s="1"/>
  <c r="D12" i="9"/>
  <c r="D11" i="9"/>
  <c r="D10" i="2" s="1"/>
  <c r="O10" i="2" s="1"/>
  <c r="H11" i="8"/>
  <c r="N9" i="9"/>
  <c r="O9" i="9" s="1"/>
  <c r="N5" i="9"/>
  <c r="O5" i="9" s="1"/>
  <c r="D8" i="9"/>
  <c r="D7" i="2" s="1"/>
  <c r="O7" i="2" s="1"/>
  <c r="N8" i="9"/>
  <c r="O8" i="9" s="1"/>
  <c r="N10" i="9"/>
  <c r="O10" i="9" s="1"/>
  <c r="N14" i="9"/>
  <c r="O14" i="9" s="1"/>
  <c r="N6" i="9"/>
  <c r="O6" i="9" s="1"/>
  <c r="N15" i="9"/>
  <c r="O15" i="9" s="1"/>
  <c r="N7" i="9"/>
  <c r="O7" i="9" s="1"/>
  <c r="N11" i="9"/>
  <c r="O11" i="9" s="1"/>
  <c r="N12" i="9"/>
  <c r="O12" i="9" s="1"/>
  <c r="D15" i="2" l="1"/>
  <c r="O15" i="2" s="1"/>
  <c r="W15" i="2" s="1"/>
  <c r="AB11" i="10"/>
  <c r="AD11" i="10" s="1"/>
  <c r="AD12" i="10" s="1"/>
  <c r="AD57" i="10" s="1"/>
  <c r="C70" i="10"/>
  <c r="E70" i="10" s="1"/>
  <c r="D13" i="2"/>
  <c r="O13" i="2" s="1"/>
  <c r="W13" i="2" s="1"/>
  <c r="W11" i="10"/>
  <c r="Y11" i="10" s="1"/>
  <c r="Y12" i="10" s="1"/>
  <c r="Y57" i="10" s="1"/>
  <c r="AB11" i="8"/>
  <c r="D12" i="2"/>
  <c r="O12" i="2" s="1"/>
  <c r="W12" i="2" s="1"/>
  <c r="R70" i="10"/>
  <c r="T70" i="10" s="1"/>
  <c r="T71" i="10" s="1"/>
  <c r="T116" i="10" s="1"/>
  <c r="W70" i="10"/>
  <c r="Y70" i="10" s="1"/>
  <c r="Y71" i="10" s="1"/>
  <c r="Y116" i="10" s="1"/>
  <c r="D14" i="2"/>
  <c r="O14" i="2" s="1"/>
  <c r="W14" i="2" s="1"/>
  <c r="W11" i="8"/>
  <c r="R11" i="10"/>
  <c r="T11" i="10" s="1"/>
  <c r="D11" i="2"/>
  <c r="O11" i="2" s="1"/>
  <c r="M11" i="10"/>
  <c r="O11" i="10" s="1"/>
  <c r="M70" i="10"/>
  <c r="O70" i="10" s="1"/>
  <c r="H70" i="10"/>
  <c r="J70" i="10" s="1"/>
  <c r="D8" i="2"/>
  <c r="O8" i="2" s="1"/>
  <c r="AG11" i="8"/>
  <c r="H11" i="10"/>
  <c r="J11" i="10" s="1"/>
  <c r="M11" i="8"/>
  <c r="D6" i="9"/>
  <c r="D5" i="2" s="1"/>
  <c r="O5" i="2" s="1"/>
  <c r="G14" i="1"/>
  <c r="H14" i="1"/>
  <c r="I14" i="1"/>
  <c r="O85" i="13" l="1"/>
  <c r="P85" i="13" s="1"/>
  <c r="O15" i="1"/>
  <c r="P15" i="1" s="1"/>
  <c r="O88" i="13"/>
  <c r="P88" i="13" s="1"/>
  <c r="O18" i="1"/>
  <c r="P18" i="1" s="1"/>
  <c r="O17" i="1"/>
  <c r="P17" i="1" s="1"/>
  <c r="O87" i="13"/>
  <c r="P87" i="13" s="1"/>
  <c r="O16" i="1"/>
  <c r="P16" i="1" s="1"/>
  <c r="O86" i="13"/>
  <c r="P86" i="13" s="1"/>
  <c r="C11" i="10"/>
  <c r="E11" i="10" s="1"/>
  <c r="C11" i="8"/>
  <c r="J14" i="1"/>
  <c r="I11" i="2" s="1"/>
  <c r="T11" i="2" s="1"/>
  <c r="K14" i="1"/>
  <c r="J11" i="2" s="1"/>
  <c r="U11" i="2" s="1"/>
  <c r="L14" i="1"/>
  <c r="K11" i="2" s="1"/>
  <c r="V11" i="2" s="1"/>
  <c r="AG35" i="8"/>
  <c r="AG34" i="8"/>
  <c r="AG33" i="8"/>
  <c r="H10" i="6"/>
  <c r="H6" i="6"/>
  <c r="C6" i="6" s="1"/>
  <c r="M78" i="13" s="1"/>
  <c r="H7" i="6"/>
  <c r="C7" i="6" s="1"/>
  <c r="M79" i="13" s="1"/>
  <c r="G13" i="1"/>
  <c r="H13" i="1"/>
  <c r="I13" i="1"/>
  <c r="AB35" i="8"/>
  <c r="AB34" i="8"/>
  <c r="AB33" i="8"/>
  <c r="N78" i="13" l="1"/>
  <c r="AC6" i="13"/>
  <c r="N79" i="13"/>
  <c r="AC7" i="13"/>
  <c r="C67" i="10"/>
  <c r="E67" i="10" s="1"/>
  <c r="H8" i="8"/>
  <c r="C8" i="10"/>
  <c r="E8" i="10" s="1"/>
  <c r="C8" i="8"/>
  <c r="L13" i="1"/>
  <c r="K10" i="2" s="1"/>
  <c r="V10" i="2" s="1"/>
  <c r="J13" i="1"/>
  <c r="I10" i="2" s="1"/>
  <c r="T10" i="2" s="1"/>
  <c r="K13" i="1"/>
  <c r="J10" i="2" s="1"/>
  <c r="U10" i="2" s="1"/>
  <c r="E11" i="1" l="1"/>
  <c r="AN55" i="8"/>
  <c r="AN54" i="8"/>
  <c r="AN53" i="8"/>
  <c r="AN50" i="8"/>
  <c r="AN49" i="8"/>
  <c r="AN48" i="8"/>
  <c r="AN47" i="8"/>
  <c r="AN46" i="8"/>
  <c r="AN45" i="8"/>
  <c r="AN44" i="8"/>
  <c r="AN43" i="8"/>
  <c r="AN42" i="8"/>
  <c r="AN41" i="8"/>
  <c r="AN40" i="8"/>
  <c r="AN39" i="8"/>
  <c r="AN36" i="8"/>
  <c r="AN35" i="8"/>
  <c r="AN34" i="8"/>
  <c r="AN33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1" i="8"/>
  <c r="AD13" i="13" s="1"/>
  <c r="AN10" i="8"/>
  <c r="AN8" i="8"/>
  <c r="AN7" i="8"/>
  <c r="AI55" i="8"/>
  <c r="AI54" i="8"/>
  <c r="AI53" i="8"/>
  <c r="AI56" i="8" s="1"/>
  <c r="AI50" i="8"/>
  <c r="AI49" i="8"/>
  <c r="AI48" i="8"/>
  <c r="AI47" i="8"/>
  <c r="AI46" i="8"/>
  <c r="AI45" i="8"/>
  <c r="AI44" i="8"/>
  <c r="AI43" i="8"/>
  <c r="AI42" i="8"/>
  <c r="AI41" i="8"/>
  <c r="AI40" i="8"/>
  <c r="AI39" i="8"/>
  <c r="AI36" i="8"/>
  <c r="AI35" i="8"/>
  <c r="AI34" i="8"/>
  <c r="AI33" i="8"/>
  <c r="AI30" i="8"/>
  <c r="AH12" i="13" s="1"/>
  <c r="AI29" i="8"/>
  <c r="AI28" i="8"/>
  <c r="AI27" i="8"/>
  <c r="AI26" i="8"/>
  <c r="AG12" i="13" s="1"/>
  <c r="AI25" i="8"/>
  <c r="AI24" i="8"/>
  <c r="AI23" i="8"/>
  <c r="AI22" i="8"/>
  <c r="AF12" i="13" s="1"/>
  <c r="AI21" i="8"/>
  <c r="AI20" i="8"/>
  <c r="AI19" i="8"/>
  <c r="AI18" i="8"/>
  <c r="AI17" i="8"/>
  <c r="AI16" i="8"/>
  <c r="AI15" i="8"/>
  <c r="AI14" i="8"/>
  <c r="AE12" i="13" s="1"/>
  <c r="AI11" i="8"/>
  <c r="AD12" i="13" s="1"/>
  <c r="AI7" i="8"/>
  <c r="AD55" i="8"/>
  <c r="AD54" i="8"/>
  <c r="AD53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6" i="8"/>
  <c r="AD35" i="8"/>
  <c r="AD34" i="8"/>
  <c r="AD33" i="8"/>
  <c r="AD30" i="8"/>
  <c r="AH11" i="13" s="1"/>
  <c r="AD29" i="8"/>
  <c r="AD28" i="8"/>
  <c r="AD27" i="8"/>
  <c r="AD26" i="8"/>
  <c r="AG11" i="13" s="1"/>
  <c r="AD25" i="8"/>
  <c r="AD24" i="8"/>
  <c r="AD23" i="8"/>
  <c r="AD22" i="8"/>
  <c r="AF11" i="13" s="1"/>
  <c r="AD21" i="8"/>
  <c r="AD20" i="8"/>
  <c r="AD19" i="8"/>
  <c r="AD18" i="8"/>
  <c r="AD17" i="8"/>
  <c r="AD16" i="8"/>
  <c r="AD15" i="8"/>
  <c r="AD14" i="8"/>
  <c r="AE11" i="13" s="1"/>
  <c r="AD11" i="8"/>
  <c r="AD11" i="13" s="1"/>
  <c r="AD7" i="8"/>
  <c r="Y55" i="8"/>
  <c r="Y54" i="8"/>
  <c r="Y53" i="8"/>
  <c r="Y56" i="8" s="1"/>
  <c r="Y50" i="8"/>
  <c r="Y49" i="8"/>
  <c r="Y48" i="8"/>
  <c r="Y47" i="8"/>
  <c r="Y46" i="8"/>
  <c r="Y45" i="8"/>
  <c r="Y44" i="8"/>
  <c r="Y43" i="8"/>
  <c r="Y42" i="8"/>
  <c r="Y41" i="8"/>
  <c r="Y40" i="8"/>
  <c r="Y39" i="8"/>
  <c r="Y36" i="8"/>
  <c r="Y35" i="8"/>
  <c r="Y34" i="8"/>
  <c r="Y33" i="8"/>
  <c r="Y30" i="8"/>
  <c r="AH10" i="13" s="1"/>
  <c r="Y29" i="8"/>
  <c r="Y28" i="8"/>
  <c r="Y27" i="8"/>
  <c r="Y26" i="8"/>
  <c r="AG10" i="13" s="1"/>
  <c r="Y25" i="8"/>
  <c r="Y24" i="8"/>
  <c r="Y23" i="8"/>
  <c r="Y22" i="8"/>
  <c r="AF10" i="13" s="1"/>
  <c r="Y21" i="8"/>
  <c r="Y20" i="8"/>
  <c r="Y19" i="8"/>
  <c r="Y18" i="8"/>
  <c r="Y17" i="8"/>
  <c r="Y16" i="8"/>
  <c r="Y15" i="8"/>
  <c r="Y14" i="8"/>
  <c r="AE10" i="13" s="1"/>
  <c r="Y11" i="8"/>
  <c r="AD10" i="13" s="1"/>
  <c r="Y7" i="8"/>
  <c r="T55" i="8"/>
  <c r="T54" i="8"/>
  <c r="T53" i="8"/>
  <c r="T50" i="8"/>
  <c r="T49" i="8"/>
  <c r="T48" i="8"/>
  <c r="T47" i="8"/>
  <c r="T46" i="8"/>
  <c r="T45" i="8"/>
  <c r="T44" i="8"/>
  <c r="T43" i="8"/>
  <c r="T42" i="8"/>
  <c r="T41" i="8"/>
  <c r="T40" i="8"/>
  <c r="T39" i="8"/>
  <c r="T36" i="8"/>
  <c r="T35" i="8"/>
  <c r="T34" i="8"/>
  <c r="T33" i="8"/>
  <c r="T30" i="8"/>
  <c r="AH9" i="13" s="1"/>
  <c r="T29" i="8"/>
  <c r="T28" i="8"/>
  <c r="T27" i="8"/>
  <c r="T26" i="8"/>
  <c r="AG9" i="13" s="1"/>
  <c r="T25" i="8"/>
  <c r="T24" i="8"/>
  <c r="T23" i="8"/>
  <c r="T22" i="8"/>
  <c r="AF9" i="13" s="1"/>
  <c r="T21" i="8"/>
  <c r="T20" i="8"/>
  <c r="T19" i="8"/>
  <c r="T18" i="8"/>
  <c r="T17" i="8"/>
  <c r="T16" i="8"/>
  <c r="T15" i="8"/>
  <c r="T14" i="8"/>
  <c r="AE9" i="13" s="1"/>
  <c r="T11" i="8"/>
  <c r="AD9" i="13" s="1"/>
  <c r="T7" i="8"/>
  <c r="O55" i="8"/>
  <c r="O54" i="8"/>
  <c r="O53" i="8"/>
  <c r="O50" i="8"/>
  <c r="O49" i="8"/>
  <c r="O48" i="8"/>
  <c r="O47" i="8"/>
  <c r="O46" i="8"/>
  <c r="O45" i="8"/>
  <c r="O44" i="8"/>
  <c r="O43" i="8"/>
  <c r="O42" i="8"/>
  <c r="O41" i="8"/>
  <c r="O40" i="8"/>
  <c r="O39" i="8"/>
  <c r="O36" i="8"/>
  <c r="O35" i="8"/>
  <c r="O34" i="8"/>
  <c r="O33" i="8"/>
  <c r="O30" i="8"/>
  <c r="AH8" i="13" s="1"/>
  <c r="O29" i="8"/>
  <c r="O28" i="8"/>
  <c r="O27" i="8"/>
  <c r="O26" i="8"/>
  <c r="AG8" i="13" s="1"/>
  <c r="O25" i="8"/>
  <c r="O24" i="8"/>
  <c r="O23" i="8"/>
  <c r="O22" i="8"/>
  <c r="AF8" i="13" s="1"/>
  <c r="O21" i="8"/>
  <c r="O20" i="8"/>
  <c r="O19" i="8"/>
  <c r="O18" i="8"/>
  <c r="O17" i="8"/>
  <c r="O16" i="8"/>
  <c r="O15" i="8"/>
  <c r="O14" i="8"/>
  <c r="AE8" i="13" s="1"/>
  <c r="O11" i="8"/>
  <c r="AD8" i="13" s="1"/>
  <c r="O7" i="8"/>
  <c r="J55" i="8"/>
  <c r="J54" i="8"/>
  <c r="J53" i="8"/>
  <c r="J50" i="8"/>
  <c r="J49" i="8"/>
  <c r="J48" i="8"/>
  <c r="J47" i="8"/>
  <c r="J46" i="8"/>
  <c r="J45" i="8"/>
  <c r="J44" i="8"/>
  <c r="J43" i="8"/>
  <c r="J42" i="8"/>
  <c r="J41" i="8"/>
  <c r="J40" i="8"/>
  <c r="J39" i="8"/>
  <c r="J36" i="8"/>
  <c r="J35" i="8"/>
  <c r="J34" i="8"/>
  <c r="J33" i="8"/>
  <c r="J30" i="8"/>
  <c r="AH7" i="13" s="1"/>
  <c r="J29" i="8"/>
  <c r="J28" i="8"/>
  <c r="J27" i="8"/>
  <c r="J26" i="8"/>
  <c r="AG7" i="13" s="1"/>
  <c r="J25" i="8"/>
  <c r="J24" i="8"/>
  <c r="J23" i="8"/>
  <c r="J22" i="8"/>
  <c r="AF7" i="13" s="1"/>
  <c r="J21" i="8"/>
  <c r="J20" i="8"/>
  <c r="J19" i="8"/>
  <c r="J18" i="8"/>
  <c r="J17" i="8"/>
  <c r="J16" i="8"/>
  <c r="J15" i="8"/>
  <c r="J14" i="8"/>
  <c r="AE7" i="13" s="1"/>
  <c r="J11" i="8"/>
  <c r="AD7" i="13" s="1"/>
  <c r="J8" i="8"/>
  <c r="J7" i="8"/>
  <c r="E55" i="8"/>
  <c r="E54" i="8"/>
  <c r="E53" i="8"/>
  <c r="E50" i="8"/>
  <c r="E49" i="8"/>
  <c r="E48" i="8"/>
  <c r="E47" i="8"/>
  <c r="E46" i="8"/>
  <c r="E45" i="8"/>
  <c r="E44" i="8"/>
  <c r="E43" i="8"/>
  <c r="E42" i="8"/>
  <c r="E41" i="8"/>
  <c r="E40" i="8"/>
  <c r="E39" i="8"/>
  <c r="E36" i="8"/>
  <c r="E35" i="8"/>
  <c r="AR34" i="8"/>
  <c r="E34" i="8"/>
  <c r="E33" i="8"/>
  <c r="E30" i="8"/>
  <c r="AH6" i="13" s="1"/>
  <c r="E29" i="8"/>
  <c r="E28" i="8"/>
  <c r="E27" i="8"/>
  <c r="E26" i="8"/>
  <c r="AG6" i="13" s="1"/>
  <c r="E25" i="8"/>
  <c r="E24" i="8"/>
  <c r="E23" i="8"/>
  <c r="E22" i="8"/>
  <c r="AF6" i="13" s="1"/>
  <c r="E21" i="8"/>
  <c r="E20" i="8"/>
  <c r="E19" i="8"/>
  <c r="E18" i="8"/>
  <c r="E17" i="8"/>
  <c r="E16" i="8"/>
  <c r="E15" i="8"/>
  <c r="E14" i="8"/>
  <c r="AE6" i="13" s="1"/>
  <c r="E11" i="8"/>
  <c r="AD6" i="13" s="1"/>
  <c r="E8" i="8"/>
  <c r="E7" i="8"/>
  <c r="H8" i="6"/>
  <c r="H9" i="6"/>
  <c r="H11" i="6"/>
  <c r="C11" i="6" s="1"/>
  <c r="M83" i="13" s="1"/>
  <c r="H12" i="6"/>
  <c r="C12" i="6" s="1"/>
  <c r="M84" i="13" s="1"/>
  <c r="C18" i="7"/>
  <c r="D18" i="7"/>
  <c r="E18" i="7"/>
  <c r="F18" i="7"/>
  <c r="G18" i="7"/>
  <c r="H18" i="7"/>
  <c r="E8" i="1"/>
  <c r="G8" i="1"/>
  <c r="H8" i="1"/>
  <c r="I8" i="1"/>
  <c r="E9" i="1"/>
  <c r="G9" i="1"/>
  <c r="H9" i="1"/>
  <c r="I9" i="1"/>
  <c r="G10" i="1"/>
  <c r="H10" i="1"/>
  <c r="I10" i="1"/>
  <c r="G11" i="1"/>
  <c r="H11" i="1"/>
  <c r="I11" i="1"/>
  <c r="G12" i="1"/>
  <c r="H12" i="1"/>
  <c r="I12" i="1"/>
  <c r="N83" i="13" l="1"/>
  <c r="AC11" i="13"/>
  <c r="AC12" i="13"/>
  <c r="N84" i="13"/>
  <c r="J37" i="8"/>
  <c r="J56" i="8"/>
  <c r="M67" i="10"/>
  <c r="O67" i="10" s="1"/>
  <c r="AB8" i="8"/>
  <c r="AD8" i="8" s="1"/>
  <c r="R8" i="10"/>
  <c r="T8" i="10" s="1"/>
  <c r="AG8" i="8"/>
  <c r="M10" i="10"/>
  <c r="O10" i="10" s="1"/>
  <c r="W10" i="8"/>
  <c r="Y10" i="8" s="1"/>
  <c r="E12" i="1"/>
  <c r="F11" i="1"/>
  <c r="B8" i="2" s="1"/>
  <c r="M8" i="2" s="1"/>
  <c r="H10" i="10"/>
  <c r="J10" i="10" s="1"/>
  <c r="M10" i="8"/>
  <c r="O10" i="8" s="1"/>
  <c r="C69" i="10"/>
  <c r="E69" i="10" s="1"/>
  <c r="E71" i="10" s="1"/>
  <c r="E116" i="10" s="1"/>
  <c r="H10" i="8"/>
  <c r="J10" i="8" s="1"/>
  <c r="J12" i="8" s="1"/>
  <c r="E10" i="1"/>
  <c r="M69" i="10"/>
  <c r="O69" i="10" s="1"/>
  <c r="O71" i="10" s="1"/>
  <c r="O116" i="10" s="1"/>
  <c r="AB10" i="8"/>
  <c r="AD10" i="8" s="1"/>
  <c r="E13" i="1"/>
  <c r="F9" i="1"/>
  <c r="B6" i="2" s="1"/>
  <c r="M6" i="2" s="1"/>
  <c r="C10" i="10"/>
  <c r="E10" i="10" s="1"/>
  <c r="E12" i="10" s="1"/>
  <c r="E57" i="10" s="1"/>
  <c r="C10" i="8"/>
  <c r="E10" i="8" s="1"/>
  <c r="E12" i="8" s="1"/>
  <c r="H69" i="10"/>
  <c r="J69" i="10" s="1"/>
  <c r="R10" i="8"/>
  <c r="T10" i="8" s="1"/>
  <c r="J11" i="1"/>
  <c r="I8" i="2" s="1"/>
  <c r="T8" i="2" s="1"/>
  <c r="L11" i="1"/>
  <c r="K8" i="2" s="1"/>
  <c r="V8" i="2" s="1"/>
  <c r="L9" i="1"/>
  <c r="K6" i="2" s="1"/>
  <c r="V6" i="2" s="1"/>
  <c r="J12" i="1"/>
  <c r="I9" i="2" s="1"/>
  <c r="T9" i="2" s="1"/>
  <c r="K12" i="1"/>
  <c r="J9" i="2" s="1"/>
  <c r="U9" i="2" s="1"/>
  <c r="J10" i="1"/>
  <c r="I7" i="2" s="1"/>
  <c r="T7" i="2" s="1"/>
  <c r="J8" i="1"/>
  <c r="I5" i="2" s="1"/>
  <c r="T5" i="2" s="1"/>
  <c r="L12" i="1"/>
  <c r="K9" i="2" s="1"/>
  <c r="V9" i="2" s="1"/>
  <c r="K10" i="1"/>
  <c r="J7" i="2" s="1"/>
  <c r="U7" i="2" s="1"/>
  <c r="L8" i="1"/>
  <c r="K5" i="2" s="1"/>
  <c r="V5" i="2" s="1"/>
  <c r="K11" i="1"/>
  <c r="J8" i="2" s="1"/>
  <c r="U8" i="2" s="1"/>
  <c r="AN37" i="8"/>
  <c r="AN12" i="8"/>
  <c r="AN56" i="8"/>
  <c r="O56" i="8"/>
  <c r="Y37" i="8"/>
  <c r="O37" i="8"/>
  <c r="T56" i="8"/>
  <c r="AN51" i="8"/>
  <c r="AD51" i="8"/>
  <c r="T51" i="8"/>
  <c r="E56" i="8"/>
  <c r="AD56" i="8"/>
  <c r="Y51" i="8"/>
  <c r="AI51" i="8"/>
  <c r="O51" i="8"/>
  <c r="T37" i="8"/>
  <c r="J51" i="8"/>
  <c r="E37" i="8"/>
  <c r="O31" i="8"/>
  <c r="T31" i="8"/>
  <c r="J31" i="8"/>
  <c r="AN31" i="8"/>
  <c r="AD31" i="8"/>
  <c r="AI31" i="8"/>
  <c r="Y31" i="8"/>
  <c r="AI8" i="8"/>
  <c r="M14" i="1"/>
  <c r="AI37" i="8"/>
  <c r="M8" i="1"/>
  <c r="C8" i="6"/>
  <c r="M80" i="13" s="1"/>
  <c r="M9" i="1"/>
  <c r="C9" i="6"/>
  <c r="M81" i="13" s="1"/>
  <c r="M13" i="1"/>
  <c r="C10" i="6"/>
  <c r="M82" i="13" s="1"/>
  <c r="AD37" i="8"/>
  <c r="I20" i="1"/>
  <c r="L10" i="1"/>
  <c r="K7" i="2" s="1"/>
  <c r="V7" i="2" s="1"/>
  <c r="H20" i="1"/>
  <c r="K8" i="1"/>
  <c r="J5" i="2" s="1"/>
  <c r="U5" i="2" s="1"/>
  <c r="H21" i="1"/>
  <c r="G21" i="1"/>
  <c r="E31" i="8"/>
  <c r="E51" i="8"/>
  <c r="I21" i="1"/>
  <c r="J9" i="1"/>
  <c r="I6" i="2" s="1"/>
  <c r="T6" i="2" s="1"/>
  <c r="K9" i="1"/>
  <c r="J6" i="2" s="1"/>
  <c r="U6" i="2" s="1"/>
  <c r="F8" i="1"/>
  <c r="B5" i="2" s="1"/>
  <c r="M5" i="2" s="1"/>
  <c r="G20" i="1"/>
  <c r="AC10" i="13" l="1"/>
  <c r="N82" i="13"/>
  <c r="N81" i="13"/>
  <c r="AC9" i="13"/>
  <c r="AC8" i="13"/>
  <c r="N80" i="13"/>
  <c r="M91" i="13"/>
  <c r="M90" i="13"/>
  <c r="AD12" i="8"/>
  <c r="AD57" i="8" s="1"/>
  <c r="N9" i="1"/>
  <c r="C6" i="2" s="1"/>
  <c r="N6" i="2" s="1"/>
  <c r="W6" i="2" s="1"/>
  <c r="M11" i="1"/>
  <c r="H67" i="10"/>
  <c r="J67" i="10" s="1"/>
  <c r="J71" i="10" s="1"/>
  <c r="J116" i="10" s="1"/>
  <c r="R8" i="8"/>
  <c r="T8" i="8" s="1"/>
  <c r="M12" i="1"/>
  <c r="M8" i="10"/>
  <c r="O8" i="10" s="1"/>
  <c r="O12" i="10" s="1"/>
  <c r="O57" i="10" s="1"/>
  <c r="W8" i="8"/>
  <c r="Y8" i="8" s="1"/>
  <c r="Y12" i="8" s="1"/>
  <c r="Y57" i="8" s="1"/>
  <c r="N14" i="1"/>
  <c r="C11" i="2" s="1"/>
  <c r="N11" i="2" s="1"/>
  <c r="N8" i="1"/>
  <c r="C5" i="2" s="1"/>
  <c r="N5" i="2" s="1"/>
  <c r="W5" i="2" s="1"/>
  <c r="M10" i="1"/>
  <c r="H8" i="10"/>
  <c r="J8" i="10" s="1"/>
  <c r="J12" i="10" s="1"/>
  <c r="J57" i="10" s="1"/>
  <c r="M8" i="8"/>
  <c r="O8" i="8" s="1"/>
  <c r="O12" i="8" s="1"/>
  <c r="O57" i="8" s="1"/>
  <c r="T12" i="8"/>
  <c r="T57" i="8" s="1"/>
  <c r="F10" i="1"/>
  <c r="B7" i="2" s="1"/>
  <c r="M7" i="2" s="1"/>
  <c r="T10" i="10"/>
  <c r="T12" i="10" s="1"/>
  <c r="T57" i="10" s="1"/>
  <c r="AG10" i="8"/>
  <c r="AI10" i="8" s="1"/>
  <c r="AI12" i="8" s="1"/>
  <c r="AI57" i="8" s="1"/>
  <c r="E14" i="1"/>
  <c r="E20" i="1" s="1"/>
  <c r="F13" i="1"/>
  <c r="B10" i="2" s="1"/>
  <c r="M10" i="2" s="1"/>
  <c r="W10" i="2" s="1"/>
  <c r="F12" i="1"/>
  <c r="B9" i="2" s="1"/>
  <c r="M9" i="2" s="1"/>
  <c r="AN57" i="8"/>
  <c r="J57" i="8"/>
  <c r="M21" i="1"/>
  <c r="N13" i="1"/>
  <c r="C10" i="2" s="1"/>
  <c r="N10" i="2" s="1"/>
  <c r="E57" i="8"/>
  <c r="AD79" i="13" l="1"/>
  <c r="AE79" i="13" s="1"/>
  <c r="O79" i="13"/>
  <c r="P79" i="13" s="1"/>
  <c r="AD81" i="13"/>
  <c r="AE81" i="13" s="1"/>
  <c r="O81" i="13"/>
  <c r="P81" i="13" s="1"/>
  <c r="AD78" i="13"/>
  <c r="AE78" i="13" s="1"/>
  <c r="O78" i="13"/>
  <c r="O84" i="13"/>
  <c r="P84" i="13" s="1"/>
  <c r="AD84" i="13"/>
  <c r="AE84" i="13" s="1"/>
  <c r="O80" i="13"/>
  <c r="P80" i="13" s="1"/>
  <c r="AD80" i="13"/>
  <c r="AE80" i="13" s="1"/>
  <c r="O13" i="1"/>
  <c r="P13" i="1" s="1"/>
  <c r="O83" i="13"/>
  <c r="P83" i="13" s="1"/>
  <c r="AD83" i="13"/>
  <c r="AE83" i="13" s="1"/>
  <c r="AD82" i="13"/>
  <c r="AE82" i="13" s="1"/>
  <c r="O82" i="13"/>
  <c r="P82" i="13" s="1"/>
  <c r="N10" i="1"/>
  <c r="C7" i="2" s="1"/>
  <c r="N7" i="2" s="1"/>
  <c r="W7" i="2" s="1"/>
  <c r="M20" i="1"/>
  <c r="N11" i="1"/>
  <c r="C8" i="2" s="1"/>
  <c r="N8" i="2" s="1"/>
  <c r="W8" i="2" s="1"/>
  <c r="N12" i="1"/>
  <c r="C9" i="2" s="1"/>
  <c r="N9" i="2" s="1"/>
  <c r="W9" i="2" s="1"/>
  <c r="F14" i="1"/>
  <c r="B11" i="2" s="1"/>
  <c r="M11" i="2" s="1"/>
  <c r="W11" i="2" s="1"/>
  <c r="E21" i="1"/>
  <c r="O10" i="1"/>
  <c r="P10" i="1" s="1"/>
  <c r="O9" i="1"/>
  <c r="P9" i="1" s="1"/>
  <c r="O11" i="1"/>
  <c r="P11" i="1" s="1"/>
  <c r="O12" i="1"/>
  <c r="P12" i="1" s="1"/>
  <c r="O8" i="1"/>
  <c r="P8" i="1" s="1"/>
  <c r="O14" i="1"/>
  <c r="P14" i="1" s="1"/>
  <c r="P78" i="13" l="1"/>
  <c r="O91" i="13"/>
  <c r="O90" i="13"/>
  <c r="O21" i="1"/>
  <c r="O20" i="1"/>
</calcChain>
</file>

<file path=xl/sharedStrings.xml><?xml version="1.0" encoding="utf-8"?>
<sst xmlns="http://schemas.openxmlformats.org/spreadsheetml/2006/main" count="2895" uniqueCount="218">
  <si>
    <t>สำนักงานอธิการบดี  มหาวิทยาลัยราชภัฏรำไพพรรณี</t>
  </si>
  <si>
    <t>เดือน</t>
  </si>
  <si>
    <t>การใช้น้ำ</t>
  </si>
  <si>
    <t>จำนวนพนักงาน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</si>
  <si>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</si>
  <si>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</si>
  <si>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</si>
  <si>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</si>
  <si>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</si>
  <si>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</si>
  <si>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</si>
  <si>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</si>
  <si>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</si>
  <si>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</si>
  <si>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</si>
  <si>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</si>
  <si>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(kWh)</t>
  </si>
  <si>
    <t xml:space="preserve">ปริมาณการใช้ </t>
  </si>
  <si>
    <t>ค่าเฉลี่ยต่อประชากร</t>
  </si>
  <si>
    <t>(kWh/คน)</t>
  </si>
  <si>
    <t>ปริมาณก๊าซเรือนกระจก</t>
  </si>
  <si>
    <t>หมายเหตุ</t>
  </si>
  <si>
    <t>ค่าเฉลี่ย</t>
  </si>
  <si>
    <t>ผู้บันทึกข้อมูล :</t>
  </si>
  <si>
    <t>(</t>
  </si>
  <si>
    <t>)</t>
  </si>
  <si>
    <t>ผู้ตรวจสอบ :</t>
  </si>
  <si>
    <t>ผู้อนุมัติ :</t>
  </si>
  <si>
    <t>เปรียบเทียบการใช้พลังงานด้านต่างๆ ต่อประชากร</t>
  </si>
  <si>
    <t>แบบฟอร์มบันทึกการใช้ไฟฟ้า</t>
  </si>
  <si>
    <t>บันทึกประจำเดือน</t>
  </si>
  <si>
    <t>วันที่ทำการบันทึก</t>
  </si>
  <si>
    <t>รวมปริมาณการใช้
ไฟฟ้า/เดือน (หน่วย)</t>
  </si>
  <si>
    <t>ค่าใช้จ่าย
ค่าไฟฟ้า/เดือน (บาท)</t>
  </si>
  <si>
    <t>ผู้บันทึก</t>
  </si>
  <si>
    <t>ค่าใช้จ่าย
ค่าน้ำ/เดือน (บาท)</t>
  </si>
  <si>
    <t>ปริมาณการใช้ (ลิตร)</t>
  </si>
  <si>
    <t>ดีเซล</t>
  </si>
  <si>
    <t>เบนซีน</t>
  </si>
  <si>
    <t>โซฮอล์</t>
  </si>
  <si>
    <t>ค่าเฉลี่ยต่อประชากร (ล./คน)</t>
  </si>
  <si>
    <t xml:space="preserve">แบบฟอร์ม 3.0  </t>
  </si>
  <si>
    <t>แบบฟอร์มบันทึกการใช้น้ำ</t>
  </si>
  <si>
    <t>เลขมิเตอร์</t>
  </si>
  <si>
    <t>ผลต่าง</t>
  </si>
  <si>
    <t>พลังงานไฟฟ้า</t>
  </si>
  <si>
    <t>พลังงานเชื้อเพลิง</t>
  </si>
  <si>
    <t>ตฤณภัทร  ชิงชนะ</t>
  </si>
  <si>
    <t>-</t>
  </si>
  <si>
    <t>สำนักงานอธิการบดี  ประจำปี 2559</t>
  </si>
  <si>
    <t>ประจำปี 2559</t>
  </si>
  <si>
    <t>1. อัตราค่าไฟฟ้าแต่ละเดือนคิดจากอัตราค่าไฟฟ้าเฉลี่ยรวมต่อจำนวนหน่วยการใช้งานรวมของมหาวิทยาลัย</t>
  </si>
  <si>
    <t xml:space="preserve">   ในเดือนนั้นๆ</t>
  </si>
  <si>
    <t>แบบฟอร์มบันทึกการใช้เชื้อเพลิง</t>
  </si>
  <si>
    <t>น้ำมันดีเซล</t>
  </si>
  <si>
    <t>น้ำมันเบนซีน</t>
  </si>
  <si>
    <t>แก๊สโซฮอล์</t>
  </si>
  <si>
    <t>ลิตร</t>
  </si>
  <si>
    <t>บาท</t>
  </si>
  <si>
    <t>วันที่บันทึก</t>
  </si>
  <si>
    <t>รวม</t>
  </si>
  <si>
    <t>แบบฟอร์ม 2.1</t>
  </si>
  <si>
    <t>ปริมาณก๊าซเรือนกระจก (kgCO2)</t>
  </si>
  <si>
    <t>ประจำเดือน มกราคม 2559</t>
  </si>
  <si>
    <t>ประเภท</t>
  </si>
  <si>
    <r>
      <t>ค่าแฟกเตอร์ (kg CO</t>
    </r>
    <r>
      <rPr>
        <b/>
        <vertAlign val="subscript"/>
        <sz val="20"/>
        <color indexed="8"/>
        <rFont val="Angsana New"/>
        <family val="1"/>
      </rPr>
      <t>2</t>
    </r>
    <r>
      <rPr>
        <b/>
        <sz val="20"/>
        <color indexed="8"/>
        <rFont val="Angsana New"/>
        <family val="1"/>
      </rPr>
      <t>)</t>
    </r>
  </si>
  <si>
    <t>ปริมาณที่ใช้/ของเสียที่เกิดขึ้น</t>
  </si>
  <si>
    <t>หน่วย</t>
  </si>
  <si>
    <t>ปริมาณการปลดปล่อย GHGs (kgCO2)</t>
  </si>
  <si>
    <t>ทรัพยากร</t>
  </si>
  <si>
    <t>น้ำประปา-การประปานครหลวง</t>
  </si>
  <si>
    <r>
      <t>m</t>
    </r>
    <r>
      <rPr>
        <vertAlign val="superscript"/>
        <sz val="20"/>
        <color indexed="8"/>
        <rFont val="Angsana New"/>
        <family val="1"/>
      </rPr>
      <t>3</t>
    </r>
  </si>
  <si>
    <r>
      <t>หมายเหตุ : 1. ปริมาณทรัพยากรที่ใช้หรือของเสียที่เกิดขึ้น ใช้หน่วยตามค่าแฟกเตอร์ เช่น น้ำประปาใช้หน่วย m</t>
    </r>
    <r>
      <rPr>
        <vertAlign val="superscript"/>
        <sz val="11"/>
        <color indexed="8"/>
        <rFont val="Tahoma"/>
        <family val="2"/>
      </rPr>
      <t xml:space="preserve">3  </t>
    </r>
    <r>
      <rPr>
        <sz val="11"/>
        <color indexed="8"/>
        <rFont val="Tahoma"/>
        <family val="2"/>
      </rPr>
      <t>ไฟฟ้าใช้หน่วย kWh</t>
    </r>
  </si>
  <si>
    <t>น้ำประปา-การประปาส่วนภูมิภาค</t>
  </si>
  <si>
    <t>2. ปริมาณการปลดปล่อยก๊าซเรือนกระจก คำนวณโดยคูณค่าแฟกเตอร์ (คอลัมภ์ B) กับค่าปริมาณการใช้ (คอลัมภ์ C)</t>
  </si>
  <si>
    <t>น้ำประปา-การนิคมอุตสาหกรรม</t>
  </si>
  <si>
    <t xml:space="preserve">ไฟฟ้า </t>
  </si>
  <si>
    <t>kWh</t>
  </si>
  <si>
    <t>กระดาษ</t>
  </si>
  <si>
    <t>kg</t>
  </si>
  <si>
    <t>รวมปริมาณก๊าซเรือนกระจกจากทรัพยากร</t>
  </si>
  <si>
    <t>ของเสีย</t>
  </si>
  <si>
    <t>กระดาษ Paper</t>
  </si>
  <si>
    <t>สิ่งทอ Textile</t>
  </si>
  <si>
    <t>อาหาร Food/Sludge</t>
  </si>
  <si>
    <t>เศษไม้ Wood chip</t>
  </si>
  <si>
    <t>ผ้าอ้อม ผ้าอนามัย Nappies</t>
  </si>
  <si>
    <t>เศษใบไม้ Garden &amp; Park</t>
  </si>
  <si>
    <t xml:space="preserve">ยาง หนัง Rubber and leather </t>
  </si>
  <si>
    <t>แก้ว</t>
  </si>
  <si>
    <t>อลูมิเนียม (กระป๋อง)</t>
  </si>
  <si>
    <t xml:space="preserve">กล่องโฟม Polystyrene </t>
  </si>
  <si>
    <t>ถุงพลาสติก PP (ถุงใส)</t>
  </si>
  <si>
    <t>ถุงพลาสติก PE (ถุงขุ่น)</t>
  </si>
  <si>
    <t>ขวดพลาสติก PET (ขวดใส)</t>
  </si>
  <si>
    <t>ขวดพลาสติก HDPE (ขวดขุ่น)</t>
  </si>
  <si>
    <t xml:space="preserve">กล่องพลาสติก Polypropylene </t>
  </si>
  <si>
    <t>เหล็ก</t>
  </si>
  <si>
    <t>รวมปริมาณก๊าซเรือนกระจกจากของเสีย</t>
  </si>
  <si>
    <t>เชื้อเพลิง</t>
  </si>
  <si>
    <t>Factor</t>
  </si>
  <si>
    <t>L</t>
  </si>
  <si>
    <t>Litre</t>
  </si>
  <si>
    <t>ก๊าซโซลีน</t>
  </si>
  <si>
    <r>
      <t>kg CO</t>
    </r>
    <r>
      <rPr>
        <vertAlign val="subscript"/>
        <sz val="11"/>
        <color indexed="8"/>
        <rFont val="Tahoma"/>
        <family val="2"/>
      </rPr>
      <t>2</t>
    </r>
  </si>
  <si>
    <r>
      <t>benzene มีความหนาแน่น 0.8786 g/cm</t>
    </r>
    <r>
      <rPr>
        <vertAlign val="superscript"/>
        <sz val="24"/>
        <color indexed="63"/>
        <rFont val="Angsana New"/>
        <family val="1"/>
      </rPr>
      <t>3</t>
    </r>
  </si>
  <si>
    <t>ก๊าซโซฮอล์</t>
  </si>
  <si>
    <t>ก๊าซหุงต้ม (LPG ) จากก๊าซธรรมชาติ</t>
  </si>
  <si>
    <t>รวมปริมาณก๊าซเรือนกระจกจากเชื้อเพลิง</t>
  </si>
  <si>
    <t>Chemicals</t>
  </si>
  <si>
    <t>Sodium Chloride</t>
  </si>
  <si>
    <t>Acetic acid</t>
  </si>
  <si>
    <t>Sodium Hydroxide</t>
  </si>
  <si>
    <t xml:space="preserve">Sodium sulphate </t>
  </si>
  <si>
    <t>Hydrochloric acid</t>
  </si>
  <si>
    <t>Sulfuric acid</t>
  </si>
  <si>
    <t>Alcohol</t>
  </si>
  <si>
    <t>Ammonium sulphate</t>
  </si>
  <si>
    <t xml:space="preserve">Potassium hydroxide </t>
  </si>
  <si>
    <t xml:space="preserve">Citric acid </t>
  </si>
  <si>
    <t>Nitric acid</t>
  </si>
  <si>
    <t>Sodium hypochlorite</t>
  </si>
  <si>
    <t>รวมปริมาณก๊าซเรือนกระจกจาก Chemicals</t>
  </si>
  <si>
    <t>อุปกรณ์ห้องทดลอง</t>
  </si>
  <si>
    <t>ถุงร้อน PP</t>
  </si>
  <si>
    <t>Aluminium Foil</t>
  </si>
  <si>
    <t>ถุงมือยาง</t>
  </si>
  <si>
    <t>รวมปริมาณก๊าซเรือนกระจกจากอุปกรณ์ห้องทดลอง</t>
  </si>
  <si>
    <t>รวมปริมาณก๊าซเรือนกระจกทั้งหมด</t>
  </si>
  <si>
    <t>ประจำเดือน กุมภาพนธ์ 2559</t>
  </si>
  <si>
    <t>ประจำเดือน มีนาคม 2559</t>
  </si>
  <si>
    <t>ประจำเดือน เมษายน 2559</t>
  </si>
  <si>
    <t>ประจำเดือน พฤษภาคม 2559</t>
  </si>
  <si>
    <t>ประจำเดือน มิถุนายน 2559</t>
  </si>
  <si>
    <t>ประจำเดือน กรกฎาคม 2559</t>
  </si>
  <si>
    <t>ประจำเดือน สิงหาคม 2559</t>
  </si>
  <si>
    <t>ตัวชี้วัดปี 2558</t>
  </si>
  <si>
    <t>ไฟฟ้า (kWh/คน)</t>
  </si>
  <si>
    <t>ดีเซล (ลิตร/คน)</t>
  </si>
  <si>
    <t>น้ำ (ลบ.ม./คน)</t>
  </si>
  <si>
    <t>เบนซีน (ลิตร/คน)</t>
  </si>
  <si>
    <t>โซฮอล์ (ลิตร/คน)</t>
  </si>
  <si>
    <t>GHG</t>
  </si>
  <si>
    <t>ปลดปล่อย GHG</t>
  </si>
  <si>
    <t>ปริมาณการปล่อย</t>
  </si>
  <si>
    <t>ขยะทั่วไป (เศษอาหาร)</t>
  </si>
  <si>
    <t>หมายเหตุ :</t>
  </si>
  <si>
    <t>น้ำ</t>
  </si>
  <si>
    <t>กระป๋อง</t>
  </si>
  <si>
    <t>ขวดพลาสติก</t>
  </si>
  <si>
    <t>เศษอาหาร</t>
  </si>
  <si>
    <t>น้ำมันเชื้อเพลิง</t>
  </si>
  <si>
    <t>สรุปปริมาณก๊าซเรือนกระจก(GHG) สำนักงานอธิการบดี รายเดือน ประจำปี 2559</t>
  </si>
  <si>
    <t>ประจำเดือน</t>
  </si>
  <si>
    <t>ใช้กระดาษ (รีม)</t>
  </si>
  <si>
    <t>นน. (กก./รีม)</t>
  </si>
  <si>
    <t>นน. (กก.)</t>
  </si>
  <si>
    <t>พฤศจิกาย</t>
  </si>
  <si>
    <t>ก</t>
  </si>
  <si>
    <t>ย</t>
  </si>
  <si>
    <t>พ.ท.</t>
  </si>
  <si>
    <t>ตร.ม.</t>
  </si>
  <si>
    <t>นน.(70ก.)</t>
  </si>
  <si>
    <t>kg/แผ่น</t>
  </si>
  <si>
    <t>นน.</t>
  </si>
  <si>
    <t>kg/รีม</t>
  </si>
  <si>
    <t>แบบฟอร์มบันทึกการเบิกจ่ายกระดาษ</t>
  </si>
  <si>
    <t>กลุ่มงานพัสดุ</t>
  </si>
  <si>
    <t>ปริมาณ</t>
  </si>
  <si>
    <t>(รีม)</t>
  </si>
  <si>
    <t>(กก.)</t>
  </si>
  <si>
    <t>มาตรฐาน 2558</t>
  </si>
  <si>
    <t>(ลบ.ม./คน)</t>
  </si>
  <si>
    <t>(กก./คน)</t>
  </si>
  <si>
    <t>(ลิตร/คน)</t>
  </si>
  <si>
    <t>ปริมาณก๊าซเรือนกระจกเฉลี่ยต่อบุคลากร ของสำนักงานอธิการบดี ปี 2559</t>
  </si>
  <si>
    <t>ข้อมูลการใช้ไฟฟ้า  สำนักงานอธิการบดี</t>
  </si>
  <si>
    <t>ข้อมูลการใช้ทรัพยากรน้ำ  สำนักงานอธิการบดี</t>
  </si>
  <si>
    <t>ข้อมูลการใช้น้ำมันเชื้อเพลิง สำนักงานอธิการบดี</t>
  </si>
  <si>
    <t>ข้อมูลการปล่อยก๊าซเรือนกระจก สำนักงานอธิการบดี</t>
  </si>
  <si>
    <t>ปริมาณการใช้พลังงาน  ทรัพยากร และของเสีย เฉลี่ยต่อบุคลากร ของสำนักงานอธิการบดี ปี 2559</t>
  </si>
  <si>
    <t>* บุคลากร 117 คน</t>
  </si>
  <si>
    <t xml:space="preserve">มาตรฐาน 2558       </t>
  </si>
  <si>
    <t>เลขมิเตอร์ (kWh)</t>
  </si>
  <si>
    <t>หน่วยใช้งาน (kWh)</t>
  </si>
  <si>
    <t>ค่าไฟฟ้าเฉลี่ย (บาท/kWh)</t>
  </si>
  <si>
    <t xml:space="preserve">แบบฟอร์ม 3.1 </t>
  </si>
  <si>
    <t xml:space="preserve">แบบฟอร์ม 3.2 </t>
  </si>
  <si>
    <t>ประจำเดือน กันยายน 2559</t>
  </si>
  <si>
    <t>ประจำเดือน ตุลาคม 2559</t>
  </si>
  <si>
    <t>ประจำเดือน พฤศจิกายน 2559</t>
  </si>
  <si>
    <t>ประจำเดือน ธันวาคม 2559</t>
  </si>
  <si>
    <t>รายการขยะประจำเดือน</t>
  </si>
  <si>
    <t>รายการขยะ</t>
  </si>
  <si>
    <t xml:space="preserve">ปริมาณ (ระบุหน่วยเป็น ก.ก. ) </t>
  </si>
  <si>
    <t>ส.ค.</t>
  </si>
  <si>
    <t>ก.ย.</t>
  </si>
  <si>
    <t>ต.ค.</t>
  </si>
  <si>
    <t>พ.ย.</t>
  </si>
  <si>
    <t>ธ.ค.</t>
  </si>
  <si>
    <t>ทั่วไป</t>
  </si>
  <si>
    <t>ถ่านไฟฉาย</t>
  </si>
  <si>
    <t>หมายเหตุ 1. ผู้ที่ได้รับมอบหมาย ต้องลงบันทึกปริมาณทุกวันที่สิ้นเดือน</t>
  </si>
  <si>
    <t xml:space="preserve">         </t>
  </si>
  <si>
    <t xml:space="preserve">แบบฟอร์ม 3.3 </t>
  </si>
  <si>
    <r>
      <t>(m</t>
    </r>
    <r>
      <rPr>
        <vertAlign val="superscript"/>
        <sz val="20"/>
        <color indexed="8"/>
        <rFont val="TH SarabunPSK"/>
        <family val="2"/>
      </rPr>
      <t>3</t>
    </r>
    <r>
      <rPr>
        <sz val="20"/>
        <color indexed="8"/>
        <rFont val="TH SarabunPSK"/>
        <family val="2"/>
      </rPr>
      <t>)</t>
    </r>
  </si>
  <si>
    <r>
      <t>(m</t>
    </r>
    <r>
      <rPr>
        <vertAlign val="superscript"/>
        <sz val="20"/>
        <color indexed="8"/>
        <rFont val="TH SarabunPSK"/>
        <family val="2"/>
      </rPr>
      <t>3</t>
    </r>
    <r>
      <rPr>
        <sz val="20"/>
        <color indexed="8"/>
        <rFont val="TH SarabunPSK"/>
        <family val="2"/>
      </rPr>
      <t>/คน)</t>
    </r>
  </si>
  <si>
    <r>
      <t>(kgCO</t>
    </r>
    <r>
      <rPr>
        <vertAlign val="subscript"/>
        <sz val="20"/>
        <color indexed="8"/>
        <rFont val="TH SarabunPSK"/>
        <family val="2"/>
      </rPr>
      <t>2</t>
    </r>
    <r>
      <rPr>
        <sz val="20"/>
        <color indexed="8"/>
        <rFont val="TH SarabunPSK"/>
        <family val="2"/>
      </rPr>
      <t>)</t>
    </r>
  </si>
  <si>
    <r>
      <t>(kgCO</t>
    </r>
    <r>
      <rPr>
        <vertAlign val="subscript"/>
        <sz val="20"/>
        <color indexed="8"/>
        <rFont val="TH SarabunPSK"/>
        <family val="2"/>
      </rPr>
      <t>2</t>
    </r>
    <r>
      <rPr>
        <sz val="20"/>
        <color indexed="8"/>
        <rFont val="TH SarabunPSK"/>
        <family val="2"/>
      </rPr>
      <t>/คน)</t>
    </r>
  </si>
  <si>
    <r>
      <t>GHG (kgCO</t>
    </r>
    <r>
      <rPr>
        <vertAlign val="subscript"/>
        <sz val="11"/>
        <color theme="1"/>
        <rFont val="TH SarabunPSK"/>
        <family val="2"/>
      </rPr>
      <t>2</t>
    </r>
    <r>
      <rPr>
        <sz val="11"/>
        <color theme="1"/>
        <rFont val="TH SarabunPSK"/>
        <family val="2"/>
      </rPr>
      <t>/คน)</t>
    </r>
  </si>
  <si>
    <r>
      <t>รวม (kg.CO</t>
    </r>
    <r>
      <rPr>
        <b/>
        <vertAlign val="subscript"/>
        <sz val="16"/>
        <color theme="1"/>
        <rFont val="TH SarabunPSK"/>
        <family val="2"/>
      </rPr>
      <t>2</t>
    </r>
    <r>
      <rPr>
        <b/>
        <sz val="16"/>
        <color theme="1"/>
        <rFont val="TH SarabunPSK"/>
        <family val="2"/>
      </rPr>
      <t>eq/คน)</t>
    </r>
  </si>
  <si>
    <r>
      <t>(kg.CO</t>
    </r>
    <r>
      <rPr>
        <b/>
        <vertAlign val="subscript"/>
        <sz val="11"/>
        <color theme="1"/>
        <rFont val="TH SarabunPSK"/>
        <family val="2"/>
      </rPr>
      <t>2</t>
    </r>
    <r>
      <rPr>
        <b/>
        <sz val="11"/>
        <color theme="1"/>
        <rFont val="TH SarabunPSK"/>
        <family val="2"/>
      </rPr>
      <t>eq/คน)</t>
    </r>
  </si>
  <si>
    <r>
      <t>ค่าแฟกเตอร์ (kg CO</t>
    </r>
    <r>
      <rPr>
        <b/>
        <vertAlign val="subscript"/>
        <sz val="20"/>
        <color indexed="8"/>
        <rFont val="TH SarabunPSK"/>
        <family val="2"/>
      </rPr>
      <t>2</t>
    </r>
    <r>
      <rPr>
        <b/>
        <sz val="20"/>
        <color indexed="8"/>
        <rFont val="TH SarabunPSK"/>
        <family val="2"/>
      </rPr>
      <t>)</t>
    </r>
  </si>
  <si>
    <r>
      <t>m</t>
    </r>
    <r>
      <rPr>
        <vertAlign val="superscript"/>
        <sz val="20"/>
        <color indexed="8"/>
        <rFont val="TH SarabunPSK"/>
        <family val="2"/>
      </rPr>
      <t>3</t>
    </r>
  </si>
  <si>
    <r>
      <t>หมายเหตุ : 1. ปริมาณทรัพยากรที่ใช้หรือของเสียที่เกิดขึ้น ใช้หน่วยตามค่าแฟกเตอร์ เช่น น้ำประปาใช้หน่วย m</t>
    </r>
    <r>
      <rPr>
        <vertAlign val="superscript"/>
        <sz val="11"/>
        <color indexed="8"/>
        <rFont val="TH SarabunPSK"/>
        <family val="2"/>
      </rPr>
      <t xml:space="preserve">3  </t>
    </r>
    <r>
      <rPr>
        <sz val="11"/>
        <color indexed="8"/>
        <rFont val="TH SarabunPSK"/>
        <family val="2"/>
      </rPr>
      <t>ไฟฟ้าใช้หน่วย kWh</t>
    </r>
  </si>
  <si>
    <r>
      <t>kg CO</t>
    </r>
    <r>
      <rPr>
        <vertAlign val="subscript"/>
        <sz val="11"/>
        <color indexed="8"/>
        <rFont val="TH SarabunPSK"/>
        <family val="2"/>
      </rPr>
      <t>2</t>
    </r>
  </si>
  <si>
    <r>
      <t>benzene มีความหนาแน่น 0.8786 g/cm</t>
    </r>
    <r>
      <rPr>
        <vertAlign val="superscript"/>
        <sz val="24"/>
        <color indexed="63"/>
        <rFont val="TH SarabunPSK"/>
        <family val="2"/>
      </rPr>
      <t>3</t>
    </r>
  </si>
  <si>
    <r>
      <t>รวมปริมาณการใช้
น้ำ/เดือน (m</t>
    </r>
    <r>
      <rPr>
        <b/>
        <vertAlign val="superscript"/>
        <sz val="14"/>
        <color indexed="8"/>
        <rFont val="TH SarabunPSK"/>
        <family val="2"/>
      </rPr>
      <t>3</t>
    </r>
    <r>
      <rPr>
        <b/>
        <sz val="14"/>
        <color indexed="8"/>
        <rFont val="TH SarabunPSK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</si>
</sst>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87" formatCode="0.000"/>
    <numFmt numFmtId="188" formatCode="0.0"/>
    <numFmt numFmtId="189" formatCode="#,##0.0"/>
    <numFmt numFmtId="190" formatCode="[$-1000000]h:mm\ &quot;น.&quot;;@"/>
    <numFmt numFmtId="191" formatCode="_(* #,##0_);_(* \(#,##0\);_(* &quot;-&quot;??_);_(@_)"/>
    <numFmt numFmtId="192" formatCode="_(* #,##0.000_);_(* \(#,##0.000\);_(* &quot;-&quot;??_);_(@_)"/>
    <numFmt numFmtId="193" formatCode="_(* #,##0.0000_);_(* \(#,##0.0000\);_(* &quot;-&quot;??_);_(@_)"/>
    <numFmt numFmtId="194" formatCode="_-* #,##0.0_-;\-* #,##0.0_-;_-* &quot;-&quot;??_-;_-@_-"/>
    <numFmt numFmtId="195" formatCode="_-* #,##0_-;\-* #,##0_-;_-* &quot;-&quot;??_-;_-@_-"/>
  </numFmts>
  <fonts count="72">
    <font>
      <sz val="11"/>
      <color theme="1"/>
      <name val="Tahoma"/>
      <family val="2"/>
      <charset val="222"/>
      <scheme val="minor"/>
    </font>
    <font>
      <vertAlign val="superscript"/>
      <sz val="20"/>
      <color indexed="8"/>
      <name val="Angsana New"/>
      <family val="1"/>
    </font>
    <font>
      <sz val="10"/>
      <name val="Arial"/>
      <family val="2"/>
    </font>
    <font>
      <b/>
      <sz val="20"/>
      <color indexed="8"/>
      <name val="Angsana New"/>
      <family val="1"/>
    </font>
    <font>
      <sz val="11"/>
      <color theme="1"/>
      <name val="Tahoma"/>
      <family val="2"/>
      <charset val="222"/>
      <scheme val="minor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b/>
      <sz val="22"/>
      <color theme="1"/>
      <name val="Angsana New"/>
      <family val="1"/>
    </font>
    <font>
      <b/>
      <vertAlign val="subscript"/>
      <sz val="20"/>
      <color indexed="8"/>
      <name val="Angsana New"/>
      <family val="1"/>
    </font>
    <font>
      <vertAlign val="superscript"/>
      <sz val="11"/>
      <color indexed="8"/>
      <name val="Tahoma"/>
      <family val="2"/>
    </font>
    <font>
      <sz val="11"/>
      <color indexed="8"/>
      <name val="Tahoma"/>
      <family val="2"/>
    </font>
    <font>
      <sz val="20"/>
      <color rgb="FF0070C0"/>
      <name val="Angsana New"/>
      <family val="1"/>
    </font>
    <font>
      <sz val="20"/>
      <name val="Angsana New"/>
      <family val="1"/>
    </font>
    <font>
      <vertAlign val="subscript"/>
      <sz val="11"/>
      <color indexed="8"/>
      <name val="Tahoma"/>
      <family val="2"/>
    </font>
    <font>
      <sz val="24"/>
      <color rgb="FF444444"/>
      <name val="Angsana New"/>
      <family val="1"/>
    </font>
    <font>
      <vertAlign val="superscript"/>
      <sz val="24"/>
      <color indexed="63"/>
      <name val="Angsana New"/>
      <family val="1"/>
    </font>
    <font>
      <b/>
      <sz val="24"/>
      <color rgb="FFFF0000"/>
      <name val="Angsana New"/>
      <family val="1"/>
    </font>
    <font>
      <b/>
      <sz val="20"/>
      <color rgb="FF0070C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6"/>
      <name val="TH SarabunPSK"/>
      <family val="2"/>
    </font>
    <font>
      <b/>
      <sz val="10"/>
      <name val="TH SarabunPSK"/>
      <family val="2"/>
    </font>
    <font>
      <sz val="9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3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vertAlign val="superscript"/>
      <sz val="20"/>
      <color indexed="8"/>
      <name val="TH SarabunPSK"/>
      <family val="2"/>
    </font>
    <font>
      <sz val="20"/>
      <color indexed="8"/>
      <name val="TH SarabunPSK"/>
      <family val="2"/>
    </font>
    <font>
      <vertAlign val="subscript"/>
      <sz val="20"/>
      <color indexed="8"/>
      <name val="TH SarabunPSK"/>
      <family val="2"/>
    </font>
    <font>
      <vertAlign val="subscript"/>
      <sz val="11"/>
      <color theme="1"/>
      <name val="TH SarabunPSK"/>
      <family val="2"/>
    </font>
    <font>
      <sz val="20"/>
      <name val="TH SarabunPSK"/>
      <family val="2"/>
    </font>
    <font>
      <b/>
      <sz val="20"/>
      <color theme="0"/>
      <name val="TH SarabunPSK"/>
      <family val="2"/>
    </font>
    <font>
      <sz val="20"/>
      <color theme="0"/>
      <name val="TH SarabunPSK"/>
      <family val="2"/>
    </font>
    <font>
      <b/>
      <sz val="20"/>
      <name val="TH SarabunPSK"/>
      <family val="2"/>
    </font>
    <font>
      <sz val="16"/>
      <color theme="0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22"/>
      <color theme="1"/>
      <name val="TH SarabunPSK"/>
      <family val="2"/>
    </font>
    <font>
      <b/>
      <sz val="15"/>
      <color theme="1"/>
      <name val="TH SarabunPSK"/>
      <family val="2"/>
    </font>
    <font>
      <b/>
      <vertAlign val="subscript"/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vertAlign val="subscript"/>
      <sz val="11"/>
      <color theme="1"/>
      <name val="TH SarabunPSK"/>
      <family val="2"/>
    </font>
    <font>
      <b/>
      <sz val="16"/>
      <color rgb="FF002060"/>
      <name val="TH SarabunPSK"/>
      <family val="2"/>
    </font>
    <font>
      <b/>
      <sz val="16"/>
      <color theme="3" tint="-0.249977111117893"/>
      <name val="TH SarabunPSK"/>
      <family val="2"/>
    </font>
    <font>
      <sz val="14"/>
      <color rgb="FFFF0000"/>
      <name val="TH SarabunPSK"/>
      <family val="2"/>
    </font>
    <font>
      <b/>
      <vertAlign val="subscript"/>
      <sz val="20"/>
      <color indexed="8"/>
      <name val="TH SarabunPSK"/>
      <family val="2"/>
    </font>
    <font>
      <b/>
      <sz val="20"/>
      <color indexed="8"/>
      <name val="TH SarabunPSK"/>
      <family val="2"/>
    </font>
    <font>
      <vertAlign val="superscript"/>
      <sz val="11"/>
      <color indexed="8"/>
      <name val="TH SarabunPSK"/>
      <family val="2"/>
    </font>
    <font>
      <sz val="11"/>
      <color indexed="8"/>
      <name val="TH SarabunPSK"/>
      <family val="2"/>
    </font>
    <font>
      <sz val="20"/>
      <color rgb="FF0070C0"/>
      <name val="TH SarabunPSK"/>
      <family val="2"/>
    </font>
    <font>
      <b/>
      <sz val="20"/>
      <color rgb="FF0070C0"/>
      <name val="TH SarabunPSK"/>
      <family val="2"/>
    </font>
    <font>
      <vertAlign val="subscript"/>
      <sz val="11"/>
      <color indexed="8"/>
      <name val="TH SarabunPSK"/>
      <family val="2"/>
    </font>
    <font>
      <sz val="24"/>
      <color rgb="FF444444"/>
      <name val="TH SarabunPSK"/>
      <family val="2"/>
    </font>
    <font>
      <vertAlign val="superscript"/>
      <sz val="24"/>
      <color indexed="63"/>
      <name val="TH SarabunPSK"/>
      <family val="2"/>
    </font>
    <font>
      <b/>
      <sz val="24"/>
      <color rgb="FFFF0000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4"/>
      <color theme="1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b/>
      <sz val="2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E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E2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rgb="FFFF6600"/>
      </bottom>
      <diagonal/>
    </border>
    <border>
      <left/>
      <right/>
      <top style="double">
        <color rgb="FFFF6600"/>
      </top>
      <bottom style="double">
        <color rgb="FFFF660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rgb="FFFF6600"/>
      </top>
      <bottom/>
      <diagonal/>
    </border>
    <border>
      <left style="hair">
        <color auto="1"/>
      </left>
      <right/>
      <top/>
      <bottom style="double">
        <color rgb="FFFF6600"/>
      </bottom>
      <diagonal/>
    </border>
    <border>
      <left/>
      <right style="hair">
        <color auto="1"/>
      </right>
      <top/>
      <bottom style="double">
        <color rgb="FFFF6600"/>
      </bottom>
      <diagonal/>
    </border>
    <border>
      <left/>
      <right/>
      <top style="hair">
        <color auto="1"/>
      </top>
      <bottom style="double">
        <color rgb="FFFF6600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double">
        <color rgb="FF7030A0"/>
      </top>
      <bottom/>
      <diagonal/>
    </border>
    <border>
      <left/>
      <right/>
      <top/>
      <bottom style="double">
        <color rgb="FF7030A0"/>
      </bottom>
      <diagonal/>
    </border>
    <border>
      <left/>
      <right/>
      <top style="double">
        <color rgb="FF7030A0"/>
      </top>
      <bottom style="hair">
        <color rgb="FF7030A0"/>
      </bottom>
      <diagonal/>
    </border>
    <border>
      <left style="hair">
        <color theme="1" tint="0.14996795556505021"/>
      </left>
      <right/>
      <top style="double">
        <color rgb="FF7030A0"/>
      </top>
      <bottom style="hair">
        <color rgb="FF7030A0"/>
      </bottom>
      <diagonal/>
    </border>
    <border>
      <left/>
      <right style="hair">
        <color theme="1" tint="0.14996795556505021"/>
      </right>
      <top style="double">
        <color rgb="FF7030A0"/>
      </top>
      <bottom style="hair">
        <color rgb="FF7030A0"/>
      </bottom>
      <diagonal/>
    </border>
    <border>
      <left style="hair">
        <color theme="1" tint="0.14996795556505021"/>
      </left>
      <right/>
      <top/>
      <bottom/>
      <diagonal/>
    </border>
    <border>
      <left/>
      <right style="hair">
        <color theme="1" tint="0.14996795556505021"/>
      </right>
      <top/>
      <bottom/>
      <diagonal/>
    </border>
    <border>
      <left style="hair">
        <color theme="1" tint="0.14996795556505021"/>
      </left>
      <right/>
      <top/>
      <bottom style="double">
        <color rgb="FF7030A0"/>
      </bottom>
      <diagonal/>
    </border>
    <border>
      <left/>
      <right style="hair">
        <color theme="1" tint="0.14996795556505021"/>
      </right>
      <top/>
      <bottom style="double">
        <color rgb="FF7030A0"/>
      </bottom>
      <diagonal/>
    </border>
    <border>
      <left style="hair">
        <color theme="1" tint="0.14996795556505021"/>
      </left>
      <right/>
      <top/>
      <bottom style="hair">
        <color theme="1" tint="0.499984740745262"/>
      </bottom>
      <diagonal/>
    </border>
    <border>
      <left/>
      <right style="hair">
        <color theme="1" tint="0.14996795556505021"/>
      </right>
      <top/>
      <bottom style="hair">
        <color theme="1" tint="0.499984740745262"/>
      </bottom>
      <diagonal/>
    </border>
    <border>
      <left style="hair">
        <color theme="1" tint="0.14996795556505021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14996795556505021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14996795556505021"/>
      </left>
      <right/>
      <top style="hair">
        <color theme="1" tint="0.499984740745262"/>
      </top>
      <bottom/>
      <diagonal/>
    </border>
    <border>
      <left/>
      <right style="hair">
        <color theme="1" tint="0.14996795556505021"/>
      </right>
      <top style="hair">
        <color theme="1" tint="0.499984740745262"/>
      </top>
      <bottom/>
      <diagonal/>
    </border>
    <border>
      <left style="hair">
        <color theme="1" tint="0.14996795556505021"/>
      </left>
      <right/>
      <top style="double">
        <color rgb="FF7030A0"/>
      </top>
      <bottom style="double">
        <color rgb="FF7030A0"/>
      </bottom>
      <diagonal/>
    </border>
    <border>
      <left/>
      <right style="hair">
        <color theme="1" tint="0.14996795556505021"/>
      </right>
      <top style="double">
        <color rgb="FF7030A0"/>
      </top>
      <bottom style="double">
        <color rgb="FF7030A0"/>
      </bottom>
      <diagonal/>
    </border>
    <border>
      <left style="hair">
        <color theme="1" tint="0.34998626667073579"/>
      </left>
      <right/>
      <top style="double">
        <color rgb="FF7030A0"/>
      </top>
      <bottom style="hair">
        <color rgb="FF7030A0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/>
      <top/>
      <bottom style="double">
        <color rgb="FF7030A0"/>
      </bottom>
      <diagonal/>
    </border>
    <border>
      <left/>
      <right style="hair">
        <color theme="1" tint="0.14996795556505021"/>
      </right>
      <top/>
      <bottom style="hair">
        <color auto="1"/>
      </bottom>
      <diagonal/>
    </border>
    <border>
      <left style="hair">
        <color auto="1"/>
      </left>
      <right style="hair">
        <color theme="0" tint="-0.499984740745262"/>
      </right>
      <top style="double">
        <color rgb="FFFF66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rgb="FFFF66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1" tint="0.14996795556505021"/>
      </right>
      <top style="double">
        <color rgb="FFFF6600"/>
      </top>
      <bottom style="hair">
        <color theme="0" tint="-0.499984740745262"/>
      </bottom>
      <diagonal/>
    </border>
    <border>
      <left style="hair">
        <color theme="1" tint="0.14996795556505021"/>
      </left>
      <right/>
      <top style="double">
        <color rgb="FFFF6600"/>
      </top>
      <bottom/>
      <diagonal/>
    </border>
    <border>
      <left style="hair">
        <color theme="1" tint="0.14996795556505021"/>
      </left>
      <right/>
      <top/>
      <bottom style="double">
        <color rgb="FFFF6600"/>
      </bottom>
      <diagonal/>
    </border>
    <border>
      <left style="hair">
        <color theme="1" tint="0.14996795556505021"/>
      </left>
      <right/>
      <top/>
      <bottom style="hair">
        <color auto="1"/>
      </bottom>
      <diagonal/>
    </border>
    <border>
      <left style="hair">
        <color theme="1" tint="0.1499679555650502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theme="1" tint="0.14996795556505021"/>
      </left>
      <right/>
      <top style="double">
        <color rgb="FF7030A0"/>
      </top>
      <bottom style="hair">
        <color theme="1" tint="0.14993743705557422"/>
      </bottom>
      <diagonal/>
    </border>
    <border>
      <left/>
      <right/>
      <top style="double">
        <color rgb="FF7030A0"/>
      </top>
      <bottom style="hair">
        <color theme="1" tint="0.14993743705557422"/>
      </bottom>
      <diagonal/>
    </border>
    <border>
      <left/>
      <right/>
      <top style="double">
        <color rgb="FF7030A0"/>
      </top>
      <bottom style="hair">
        <color theme="1" tint="0.499984740745262"/>
      </bottom>
      <diagonal/>
    </border>
    <border>
      <left style="hair">
        <color theme="1" tint="0.14996795556505021"/>
      </left>
      <right/>
      <top style="hair">
        <color theme="1" tint="0.14993743705557422"/>
      </top>
      <bottom style="hair">
        <color theme="1" tint="0.14993743705557422"/>
      </bottom>
      <diagonal/>
    </border>
    <border>
      <left/>
      <right/>
      <top style="hair">
        <color theme="1" tint="0.14993743705557422"/>
      </top>
      <bottom style="hair">
        <color theme="1" tint="0.14993743705557422"/>
      </bottom>
      <diagonal/>
    </border>
    <border>
      <left style="hair">
        <color theme="1" tint="0.14996795556505021"/>
      </left>
      <right/>
      <top style="hair">
        <color theme="1" tint="0.14993743705557422"/>
      </top>
      <bottom style="double">
        <color rgb="FF7030A0"/>
      </bottom>
      <diagonal/>
    </border>
    <border>
      <left/>
      <right/>
      <top style="hair">
        <color theme="1" tint="0.14993743705557422"/>
      </top>
      <bottom style="double">
        <color rgb="FF7030A0"/>
      </bottom>
      <diagonal/>
    </border>
    <border>
      <left/>
      <right/>
      <top style="hair">
        <color theme="1" tint="0.499984740745262"/>
      </top>
      <bottom style="double">
        <color rgb="FF7030A0"/>
      </bottom>
      <diagonal/>
    </border>
    <border>
      <left/>
      <right style="hair">
        <color theme="1" tint="0.499984740745262"/>
      </right>
      <top style="double">
        <color rgb="FF7030A0"/>
      </top>
      <bottom style="hair">
        <color theme="1" tint="0.14993743705557422"/>
      </bottom>
      <diagonal/>
    </border>
    <border>
      <left style="hair">
        <color theme="1" tint="0.499984740745262"/>
      </left>
      <right/>
      <top style="double">
        <color rgb="FF7030A0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14993743705557422"/>
      </top>
      <bottom style="hair">
        <color theme="1" tint="0.1499374370555742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14993743705557422"/>
      </top>
      <bottom style="double">
        <color rgb="FF7030A0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rgb="FF7030A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</cellStyleXfs>
  <cellXfs count="43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right"/>
    </xf>
    <xf numFmtId="187" fontId="5" fillId="0" borderId="3" xfId="0" applyNumberFormat="1" applyFont="1" applyFill="1" applyBorder="1"/>
    <xf numFmtId="0" fontId="5" fillId="0" borderId="3" xfId="0" applyFont="1" applyFill="1" applyBorder="1" applyAlignment="1">
      <alignment vertical="top" wrapText="1"/>
    </xf>
    <xf numFmtId="0" fontId="11" fillId="5" borderId="3" xfId="0" applyFont="1" applyFill="1" applyBorder="1"/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/>
    <xf numFmtId="0" fontId="6" fillId="7" borderId="8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/>
    </xf>
    <xf numFmtId="0" fontId="12" fillId="0" borderId="3" xfId="2" applyFont="1" applyBorder="1" applyAlignment="1">
      <alignment horizontal="right"/>
    </xf>
    <xf numFmtId="187" fontId="0" fillId="0" borderId="0" xfId="0" applyNumberFormat="1" applyFill="1"/>
    <xf numFmtId="0" fontId="14" fillId="0" borderId="0" xfId="0" applyFont="1"/>
    <xf numFmtId="43" fontId="12" fillId="0" borderId="3" xfId="1" applyFont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left" vertical="top" wrapText="1"/>
    </xf>
    <xf numFmtId="0" fontId="6" fillId="9" borderId="9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/>
    </xf>
    <xf numFmtId="187" fontId="16" fillId="10" borderId="3" xfId="0" applyNumberFormat="1" applyFont="1" applyFill="1" applyBorder="1"/>
    <xf numFmtId="187" fontId="17" fillId="5" borderId="3" xfId="0" applyNumberFormat="1" applyFont="1" applyFill="1" applyBorder="1"/>
    <xf numFmtId="0" fontId="17" fillId="5" borderId="3" xfId="0" applyFont="1" applyFill="1" applyBorder="1"/>
    <xf numFmtId="2" fontId="5" fillId="0" borderId="3" xfId="0" applyNumberFormat="1" applyFont="1" applyFill="1" applyBorder="1" applyAlignment="1">
      <alignment horizontal="right"/>
    </xf>
    <xf numFmtId="2" fontId="12" fillId="0" borderId="3" xfId="2" applyNumberFormat="1" applyFont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horizontal="center" wrapText="1"/>
    </xf>
    <xf numFmtId="191" fontId="18" fillId="0" borderId="3" xfId="1" applyNumberFormat="1" applyFont="1" applyBorder="1" applyAlignment="1">
      <alignment horizontal="center" wrapText="1"/>
    </xf>
    <xf numFmtId="191" fontId="19" fillId="0" borderId="0" xfId="0" applyNumberFormat="1" applyFont="1"/>
    <xf numFmtId="0" fontId="19" fillId="0" borderId="3" xfId="0" applyFont="1" applyBorder="1"/>
    <xf numFmtId="191" fontId="18" fillId="0" borderId="3" xfId="1" applyNumberFormat="1" applyFont="1" applyBorder="1"/>
    <xf numFmtId="191" fontId="19" fillId="0" borderId="3" xfId="1" applyNumberFormat="1" applyFont="1" applyBorder="1"/>
    <xf numFmtId="192" fontId="19" fillId="0" borderId="0" xfId="0" applyNumberFormat="1" applyFont="1"/>
    <xf numFmtId="0" fontId="19" fillId="0" borderId="0" xfId="0" applyFont="1"/>
    <xf numFmtId="193" fontId="19" fillId="0" borderId="0" xfId="1" applyNumberFormat="1" applyFont="1"/>
    <xf numFmtId="4" fontId="5" fillId="0" borderId="3" xfId="0" applyNumberFormat="1" applyFont="1" applyFill="1" applyBorder="1"/>
    <xf numFmtId="4" fontId="11" fillId="5" borderId="3" xfId="0" applyNumberFormat="1" applyFont="1" applyFill="1" applyBorder="1"/>
    <xf numFmtId="4" fontId="5" fillId="2" borderId="3" xfId="0" applyNumberFormat="1" applyFont="1" applyFill="1" applyBorder="1"/>
    <xf numFmtId="4" fontId="16" fillId="10" borderId="3" xfId="0" applyNumberFormat="1" applyFont="1" applyFill="1" applyBorder="1"/>
    <xf numFmtId="4" fontId="17" fillId="5" borderId="3" xfId="0" applyNumberFormat="1" applyFont="1" applyFill="1" applyBorder="1"/>
    <xf numFmtId="0" fontId="12" fillId="2" borderId="3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righ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right" vertical="top"/>
    </xf>
    <xf numFmtId="0" fontId="22" fillId="0" borderId="0" xfId="2" applyFont="1"/>
    <xf numFmtId="0" fontId="20" fillId="0" borderId="0" xfId="2" applyFont="1" applyAlignment="1">
      <alignment horizontal="center" vertical="top"/>
    </xf>
    <xf numFmtId="0" fontId="22" fillId="11" borderId="0" xfId="2" applyFont="1" applyFill="1"/>
    <xf numFmtId="0" fontId="22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3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4" fillId="0" borderId="0" xfId="2" applyFont="1" applyAlignment="1">
      <alignment vertical="center"/>
    </xf>
    <xf numFmtId="0" fontId="22" fillId="11" borderId="0" xfId="2" applyFont="1" applyFill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15" fontId="26" fillId="0" borderId="7" xfId="2" applyNumberFormat="1" applyFont="1" applyBorder="1" applyAlignment="1">
      <alignment horizontal="center" vertical="center"/>
    </xf>
    <xf numFmtId="3" fontId="26" fillId="0" borderId="6" xfId="2" applyNumberFormat="1" applyFont="1" applyBorder="1" applyAlignment="1">
      <alignment horizontal="center"/>
    </xf>
    <xf numFmtId="4" fontId="26" fillId="0" borderId="6" xfId="2" applyNumberFormat="1" applyFont="1" applyBorder="1" applyAlignment="1">
      <alignment horizontal="center"/>
    </xf>
    <xf numFmtId="15" fontId="26" fillId="0" borderId="0" xfId="2" applyNumberFormat="1" applyFont="1" applyBorder="1" applyAlignment="1">
      <alignment horizontal="center" vertical="center"/>
    </xf>
    <xf numFmtId="2" fontId="22" fillId="0" borderId="0" xfId="2" applyNumberFormat="1" applyFont="1"/>
    <xf numFmtId="188" fontId="22" fillId="0" borderId="0" xfId="2" applyNumberFormat="1" applyFont="1"/>
    <xf numFmtId="187" fontId="22" fillId="0" borderId="0" xfId="2" applyNumberFormat="1" applyFont="1"/>
    <xf numFmtId="1" fontId="22" fillId="0" borderId="0" xfId="2" applyNumberFormat="1" applyFont="1"/>
    <xf numFmtId="0" fontId="26" fillId="0" borderId="4" xfId="2" applyFont="1" applyBorder="1" applyAlignment="1">
      <alignment horizontal="center" vertical="center"/>
    </xf>
    <xf numFmtId="3" fontId="26" fillId="0" borderId="4" xfId="2" applyNumberFormat="1" applyFont="1" applyBorder="1" applyAlignment="1">
      <alignment horizontal="center"/>
    </xf>
    <xf numFmtId="4" fontId="26" fillId="0" borderId="4" xfId="2" applyNumberFormat="1" applyFont="1" applyBorder="1" applyAlignment="1">
      <alignment horizontal="center"/>
    </xf>
    <xf numFmtId="190" fontId="22" fillId="0" borderId="0" xfId="2" applyNumberFormat="1" applyFont="1"/>
    <xf numFmtId="15" fontId="22" fillId="0" borderId="0" xfId="2" applyNumberFormat="1" applyFont="1"/>
    <xf numFmtId="194" fontId="22" fillId="0" borderId="0" xfId="1" applyNumberFormat="1" applyFont="1"/>
    <xf numFmtId="195" fontId="22" fillId="0" borderId="0" xfId="1" applyNumberFormat="1" applyFont="1"/>
    <xf numFmtId="0" fontId="26" fillId="0" borderId="5" xfId="2" applyFont="1" applyBorder="1" applyAlignment="1">
      <alignment horizontal="center" vertical="center"/>
    </xf>
    <xf numFmtId="15" fontId="26" fillId="0" borderId="5" xfId="2" applyNumberFormat="1" applyFont="1" applyBorder="1" applyAlignment="1">
      <alignment horizontal="center" vertical="center"/>
    </xf>
    <xf numFmtId="3" fontId="26" fillId="0" borderId="5" xfId="2" applyNumberFormat="1" applyFont="1" applyBorder="1" applyAlignment="1">
      <alignment horizontal="center" vertical="center"/>
    </xf>
    <xf numFmtId="4" fontId="26" fillId="0" borderId="5" xfId="2" applyNumberFormat="1" applyFont="1" applyBorder="1" applyAlignment="1">
      <alignment horizontal="center" vertical="center"/>
    </xf>
    <xf numFmtId="0" fontId="22" fillId="0" borderId="0" xfId="2" applyFont="1" applyAlignment="1">
      <alignment horizontal="right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horizontal="center" vertical="center"/>
    </xf>
    <xf numFmtId="4" fontId="22" fillId="0" borderId="0" xfId="2" applyNumberFormat="1" applyFont="1"/>
    <xf numFmtId="0" fontId="26" fillId="0" borderId="0" xfId="2" applyFont="1" applyBorder="1"/>
    <xf numFmtId="0" fontId="28" fillId="2" borderId="0" xfId="0" applyFont="1" applyFill="1" applyAlignment="1">
      <alignment vertical="top"/>
    </xf>
    <xf numFmtId="0" fontId="28" fillId="2" borderId="0" xfId="0" applyFont="1" applyFill="1" applyAlignment="1">
      <alignment horizontal="center" vertical="top"/>
    </xf>
    <xf numFmtId="0" fontId="28" fillId="2" borderId="0" xfId="0" applyFont="1" applyFill="1"/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29" fillId="2" borderId="0" xfId="0" applyFont="1" applyFill="1" applyAlignment="1">
      <alignment horizontal="center" vertical="center"/>
    </xf>
    <xf numFmtId="0" fontId="30" fillId="2" borderId="0" xfId="0" applyFont="1" applyFill="1"/>
    <xf numFmtId="0" fontId="30" fillId="2" borderId="0" xfId="0" applyFont="1" applyFill="1" applyAlignment="1">
      <alignment horizontal="right"/>
    </xf>
    <xf numFmtId="0" fontId="31" fillId="2" borderId="0" xfId="0" applyFont="1" applyFill="1" applyAlignment="1">
      <alignment horizontal="center" vertical="top"/>
    </xf>
    <xf numFmtId="0" fontId="32" fillId="2" borderId="0" xfId="0" applyFont="1" applyFill="1" applyAlignment="1">
      <alignment horizontal="center"/>
    </xf>
    <xf numFmtId="0" fontId="32" fillId="2" borderId="46" xfId="0" applyFont="1" applyFill="1" applyBorder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7" fillId="3" borderId="37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95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10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27" fillId="3" borderId="13" xfId="0" applyFont="1" applyFill="1" applyBorder="1" applyAlignment="1">
      <alignment horizontal="center" vertical="center" wrapText="1"/>
    </xf>
    <xf numFmtId="0" fontId="27" fillId="3" borderId="38" xfId="0" applyFont="1" applyFill="1" applyBorder="1" applyAlignment="1">
      <alignment horizontal="center" vertical="center" wrapText="1"/>
    </xf>
    <xf numFmtId="0" fontId="27" fillId="3" borderId="45" xfId="0" applyFont="1" applyFill="1" applyBorder="1" applyAlignment="1">
      <alignment horizontal="center" vertical="center" wrapText="1"/>
    </xf>
    <xf numFmtId="0" fontId="27" fillId="3" borderId="46" xfId="0" applyFont="1" applyFill="1" applyBorder="1" applyAlignment="1">
      <alignment horizontal="center" vertical="center" wrapText="1"/>
    </xf>
    <xf numFmtId="0" fontId="27" fillId="3" borderId="47" xfId="0" applyFont="1" applyFill="1" applyBorder="1" applyAlignment="1">
      <alignment horizontal="center" vertical="center" wrapText="1"/>
    </xf>
    <xf numFmtId="0" fontId="27" fillId="3" borderId="49" xfId="0" applyFont="1" applyFill="1" applyBorder="1" applyAlignment="1">
      <alignment horizontal="center" vertical="center" wrapText="1"/>
    </xf>
    <xf numFmtId="0" fontId="30" fillId="3" borderId="49" xfId="0" applyFont="1" applyFill="1" applyBorder="1" applyAlignment="1">
      <alignment horizontal="center" wrapText="1"/>
    </xf>
    <xf numFmtId="0" fontId="27" fillId="3" borderId="48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2" fontId="28" fillId="0" borderId="0" xfId="0" applyNumberFormat="1" applyFont="1" applyFill="1" applyAlignment="1">
      <alignment horizontal="center" vertical="center"/>
    </xf>
    <xf numFmtId="0" fontId="30" fillId="0" borderId="4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 vertical="center" wrapText="1"/>
    </xf>
    <xf numFmtId="4" fontId="30" fillId="0" borderId="3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189" fontId="39" fillId="0" borderId="22" xfId="0" applyNumberFormat="1" applyFont="1" applyFill="1" applyBorder="1" applyAlignment="1">
      <alignment vertical="center" wrapText="1"/>
    </xf>
    <xf numFmtId="2" fontId="40" fillId="0" borderId="22" xfId="0" applyNumberFormat="1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vertical="center" wrapText="1"/>
    </xf>
    <xf numFmtId="0" fontId="41" fillId="0" borderId="22" xfId="0" applyFont="1" applyFill="1" applyBorder="1" applyAlignment="1">
      <alignment vertical="center" wrapText="1"/>
    </xf>
    <xf numFmtId="0" fontId="38" fillId="0" borderId="23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 vertical="center" wrapText="1"/>
    </xf>
    <xf numFmtId="189" fontId="39" fillId="0" borderId="28" xfId="0" applyNumberFormat="1" applyFont="1" applyFill="1" applyBorder="1" applyAlignment="1">
      <alignment vertical="center" wrapText="1"/>
    </xf>
    <xf numFmtId="0" fontId="39" fillId="0" borderId="28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38" fillId="0" borderId="29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top" wrapText="1"/>
    </xf>
    <xf numFmtId="0" fontId="43" fillId="0" borderId="0" xfId="0" applyFont="1" applyFill="1"/>
    <xf numFmtId="0" fontId="43" fillId="0" borderId="0" xfId="0" applyFont="1" applyFill="1" applyBorder="1"/>
    <xf numFmtId="0" fontId="38" fillId="0" borderId="0" xfId="0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 wrapText="1"/>
    </xf>
    <xf numFmtId="4" fontId="44" fillId="2" borderId="0" xfId="0" applyNumberFormat="1" applyFont="1" applyFill="1"/>
    <xf numFmtId="43" fontId="44" fillId="2" borderId="0" xfId="1" applyFont="1" applyFill="1"/>
    <xf numFmtId="43" fontId="44" fillId="2" borderId="0" xfId="0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/>
    <xf numFmtId="0" fontId="33" fillId="2" borderId="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6" fillId="2" borderId="67" xfId="0" applyFont="1" applyFill="1" applyBorder="1" applyAlignment="1">
      <alignment horizontal="center" vertical="center"/>
    </xf>
    <xf numFmtId="0" fontId="46" fillId="2" borderId="70" xfId="0" applyFont="1" applyFill="1" applyBorder="1" applyAlignment="1">
      <alignment horizontal="center" vertical="center"/>
    </xf>
    <xf numFmtId="0" fontId="46" fillId="2" borderId="69" xfId="0" applyFont="1" applyFill="1" applyBorder="1" applyAlignment="1">
      <alignment horizontal="center" vertical="center"/>
    </xf>
    <xf numFmtId="0" fontId="46" fillId="2" borderId="71" xfId="0" applyFont="1" applyFill="1" applyBorder="1" applyAlignment="1">
      <alignment horizontal="center" vertical="center"/>
    </xf>
    <xf numFmtId="0" fontId="46" fillId="2" borderId="84" xfId="0" applyFont="1" applyFill="1" applyBorder="1" applyAlignment="1">
      <alignment horizontal="center" vertical="center"/>
    </xf>
    <xf numFmtId="0" fontId="46" fillId="2" borderId="59" xfId="0" applyFont="1" applyFill="1" applyBorder="1" applyAlignment="1">
      <alignment horizontal="center" vertical="center"/>
    </xf>
    <xf numFmtId="0" fontId="46" fillId="2" borderId="88" xfId="0" applyFont="1" applyFill="1" applyBorder="1" applyAlignment="1">
      <alignment horizontal="center" vertical="center"/>
    </xf>
    <xf numFmtId="0" fontId="46" fillId="2" borderId="89" xfId="0" applyFont="1" applyFill="1" applyBorder="1" applyAlignment="1">
      <alignment horizontal="center" vertical="center"/>
    </xf>
    <xf numFmtId="0" fontId="46" fillId="2" borderId="90" xfId="0" applyFont="1" applyFill="1" applyBorder="1" applyAlignment="1">
      <alignment horizontal="center" vertical="center"/>
    </xf>
    <xf numFmtId="0" fontId="18" fillId="2" borderId="91" xfId="0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horizontal="center" vertical="center"/>
    </xf>
    <xf numFmtId="0" fontId="46" fillId="2" borderId="72" xfId="0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46" fillId="2" borderId="73" xfId="0" applyFont="1" applyFill="1" applyBorder="1" applyAlignment="1">
      <alignment horizontal="center"/>
    </xf>
    <xf numFmtId="0" fontId="46" fillId="2" borderId="85" xfId="0" applyFont="1" applyFill="1" applyBorder="1" applyAlignment="1">
      <alignment horizontal="center"/>
    </xf>
    <xf numFmtId="0" fontId="46" fillId="2" borderId="54" xfId="0" applyFont="1" applyFill="1" applyBorder="1" applyAlignment="1">
      <alignment horizontal="center" vertical="center"/>
    </xf>
    <xf numFmtId="0" fontId="46" fillId="2" borderId="53" xfId="0" applyFont="1" applyFill="1" applyBorder="1" applyAlignment="1">
      <alignment horizontal="center" shrinkToFit="1"/>
    </xf>
    <xf numFmtId="0" fontId="46" fillId="2" borderId="0" xfId="0" applyFont="1" applyFill="1" applyBorder="1" applyAlignment="1">
      <alignment horizontal="center" shrinkToFit="1"/>
    </xf>
    <xf numFmtId="0" fontId="46" fillId="2" borderId="54" xfId="0" applyFont="1" applyFill="1" applyBorder="1" applyAlignment="1">
      <alignment horizontal="center" shrinkToFit="1"/>
    </xf>
    <xf numFmtId="0" fontId="46" fillId="2" borderId="73" xfId="0" applyFont="1" applyFill="1" applyBorder="1" applyAlignment="1">
      <alignment horizontal="center" shrinkToFit="1"/>
    </xf>
    <xf numFmtId="0" fontId="18" fillId="2" borderId="72" xfId="0" applyFont="1" applyFill="1" applyBorder="1" applyAlignment="1">
      <alignment horizontal="center" vertical="center" wrapText="1"/>
    </xf>
    <xf numFmtId="0" fontId="46" fillId="2" borderId="68" xfId="0" applyFont="1" applyFill="1" applyBorder="1" applyAlignment="1">
      <alignment horizontal="center" vertical="center"/>
    </xf>
    <xf numFmtId="0" fontId="46" fillId="2" borderId="74" xfId="0" applyFont="1" applyFill="1" applyBorder="1" applyAlignment="1">
      <alignment horizontal="center" vertical="top"/>
    </xf>
    <xf numFmtId="0" fontId="46" fillId="2" borderId="68" xfId="0" applyFont="1" applyFill="1" applyBorder="1" applyAlignment="1">
      <alignment horizontal="center" vertical="center"/>
    </xf>
    <xf numFmtId="0" fontId="46" fillId="2" borderId="75" xfId="0" applyFont="1" applyFill="1" applyBorder="1" applyAlignment="1">
      <alignment horizontal="center" vertical="center"/>
    </xf>
    <xf numFmtId="0" fontId="46" fillId="2" borderId="86" xfId="0" applyFont="1" applyFill="1" applyBorder="1" applyAlignment="1">
      <alignment horizontal="center" vertical="center"/>
    </xf>
    <xf numFmtId="0" fontId="46" fillId="2" borderId="61" xfId="0" applyFont="1" applyFill="1" applyBorder="1" applyAlignment="1">
      <alignment horizontal="center" vertical="center"/>
    </xf>
    <xf numFmtId="0" fontId="48" fillId="2" borderId="60" xfId="0" applyFont="1" applyFill="1" applyBorder="1" applyAlignment="1">
      <alignment horizontal="center" vertical="top"/>
    </xf>
    <xf numFmtId="0" fontId="48" fillId="2" borderId="51" xfId="0" applyFont="1" applyFill="1" applyBorder="1" applyAlignment="1">
      <alignment horizontal="center" vertical="top"/>
    </xf>
    <xf numFmtId="0" fontId="18" fillId="2" borderId="92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/>
    </xf>
    <xf numFmtId="4" fontId="50" fillId="0" borderId="76" xfId="0" applyNumberFormat="1" applyFont="1" applyBorder="1" applyAlignment="1">
      <alignment horizontal="center"/>
    </xf>
    <xf numFmtId="2" fontId="50" fillId="0" borderId="66" xfId="0" applyNumberFormat="1" applyFont="1" applyBorder="1" applyAlignment="1">
      <alignment horizontal="center"/>
    </xf>
    <xf numFmtId="2" fontId="50" fillId="0" borderId="77" xfId="0" applyNumberFormat="1" applyFont="1" applyBorder="1" applyAlignment="1">
      <alignment horizontal="center"/>
    </xf>
    <xf numFmtId="2" fontId="50" fillId="0" borderId="96" xfId="0" applyNumberFormat="1" applyFont="1" applyBorder="1" applyAlignment="1">
      <alignment horizontal="center"/>
    </xf>
    <xf numFmtId="2" fontId="50" fillId="0" borderId="97" xfId="0" applyNumberFormat="1" applyFont="1" applyBorder="1" applyAlignment="1">
      <alignment horizontal="center"/>
    </xf>
    <xf numFmtId="2" fontId="50" fillId="0" borderId="104" xfId="0" applyNumberFormat="1" applyFont="1" applyBorder="1" applyAlignment="1">
      <alignment horizontal="center"/>
    </xf>
    <xf numFmtId="188" fontId="50" fillId="0" borderId="105" xfId="0" applyNumberFormat="1" applyFont="1" applyBorder="1" applyAlignment="1">
      <alignment horizontal="center"/>
    </xf>
    <xf numFmtId="188" fontId="50" fillId="0" borderId="98" xfId="0" applyNumberFormat="1" applyFont="1" applyBorder="1" applyAlignment="1">
      <alignment horizontal="center"/>
    </xf>
    <xf numFmtId="0" fontId="46" fillId="2" borderId="56" xfId="0" quotePrefix="1" applyFont="1" applyFill="1" applyBorder="1" applyAlignment="1"/>
    <xf numFmtId="2" fontId="46" fillId="2" borderId="57" xfId="0" applyNumberFormat="1" applyFont="1" applyFill="1" applyBorder="1" applyAlignment="1">
      <alignment horizontal="center"/>
    </xf>
    <xf numFmtId="2" fontId="46" fillId="2" borderId="56" xfId="0" applyNumberFormat="1" applyFont="1" applyFill="1" applyBorder="1" applyAlignment="1">
      <alignment horizontal="center"/>
    </xf>
    <xf numFmtId="2" fontId="46" fillId="2" borderId="55" xfId="0" applyNumberFormat="1" applyFont="1" applyFill="1" applyBorder="1" applyAlignment="1">
      <alignment horizontal="center"/>
    </xf>
    <xf numFmtId="2" fontId="46" fillId="2" borderId="87" xfId="0" applyNumberFormat="1" applyFont="1" applyFill="1" applyBorder="1" applyAlignment="1">
      <alignment horizontal="center"/>
    </xf>
    <xf numFmtId="2" fontId="33" fillId="2" borderId="93" xfId="0" applyNumberFormat="1" applyFont="1" applyFill="1" applyBorder="1" applyAlignment="1">
      <alignment horizontal="center"/>
    </xf>
    <xf numFmtId="0" fontId="18" fillId="0" borderId="63" xfId="0" applyFont="1" applyBorder="1" applyAlignment="1">
      <alignment horizontal="center"/>
    </xf>
    <xf numFmtId="4" fontId="50" fillId="0" borderId="78" xfId="0" applyNumberFormat="1" applyFont="1" applyBorder="1" applyAlignment="1">
      <alignment horizontal="center"/>
    </xf>
    <xf numFmtId="2" fontId="50" fillId="0" borderId="63" xfId="0" applyNumberFormat="1" applyFont="1" applyBorder="1" applyAlignment="1">
      <alignment horizontal="center"/>
    </xf>
    <xf numFmtId="2" fontId="50" fillId="0" borderId="79" xfId="0" applyNumberFormat="1" applyFont="1" applyBorder="1" applyAlignment="1">
      <alignment horizontal="center"/>
    </xf>
    <xf numFmtId="2" fontId="50" fillId="0" borderId="99" xfId="0" applyNumberFormat="1" applyFont="1" applyBorder="1" applyAlignment="1">
      <alignment horizontal="center"/>
    </xf>
    <xf numFmtId="2" fontId="50" fillId="0" borderId="100" xfId="0" applyNumberFormat="1" applyFont="1" applyBorder="1" applyAlignment="1">
      <alignment horizontal="center"/>
    </xf>
    <xf numFmtId="2" fontId="50" fillId="0" borderId="106" xfId="0" applyNumberFormat="1" applyFont="1" applyBorder="1" applyAlignment="1">
      <alignment horizontal="center"/>
    </xf>
    <xf numFmtId="188" fontId="50" fillId="0" borderId="107" xfId="0" applyNumberFormat="1" applyFont="1" applyBorder="1" applyAlignment="1">
      <alignment horizontal="center"/>
    </xf>
    <xf numFmtId="188" fontId="50" fillId="0" borderId="63" xfId="0" applyNumberFormat="1" applyFont="1" applyBorder="1" applyAlignment="1">
      <alignment horizontal="center"/>
    </xf>
    <xf numFmtId="0" fontId="46" fillId="2" borderId="58" xfId="0" applyFont="1" applyFill="1" applyBorder="1" applyAlignment="1"/>
    <xf numFmtId="2" fontId="33" fillId="2" borderId="94" xfId="0" applyNumberFormat="1" applyFont="1" applyFill="1" applyBorder="1" applyAlignment="1">
      <alignment horizontal="center"/>
    </xf>
    <xf numFmtId="0" fontId="18" fillId="0" borderId="64" xfId="0" applyFont="1" applyBorder="1" applyAlignment="1">
      <alignment horizontal="center"/>
    </xf>
    <xf numFmtId="2" fontId="50" fillId="0" borderId="80" xfId="0" applyNumberFormat="1" applyFont="1" applyBorder="1" applyAlignment="1">
      <alignment horizontal="center"/>
    </xf>
    <xf numFmtId="2" fontId="50" fillId="0" borderId="64" xfId="0" applyNumberFormat="1" applyFont="1" applyBorder="1" applyAlignment="1">
      <alignment horizontal="center"/>
    </xf>
    <xf numFmtId="2" fontId="50" fillId="0" borderId="81" xfId="0" applyNumberFormat="1" applyFont="1" applyBorder="1" applyAlignment="1">
      <alignment horizontal="center"/>
    </xf>
    <xf numFmtId="2" fontId="50" fillId="0" borderId="101" xfId="0" applyNumberFormat="1" applyFont="1" applyBorder="1" applyAlignment="1">
      <alignment horizontal="center"/>
    </xf>
    <xf numFmtId="2" fontId="50" fillId="0" borderId="102" xfId="0" applyNumberFormat="1" applyFont="1" applyBorder="1" applyAlignment="1">
      <alignment horizontal="center"/>
    </xf>
    <xf numFmtId="2" fontId="50" fillId="0" borderId="108" xfId="0" applyNumberFormat="1" applyFont="1" applyBorder="1" applyAlignment="1">
      <alignment horizontal="center"/>
    </xf>
    <xf numFmtId="189" fontId="51" fillId="0" borderId="109" xfId="0" applyNumberFormat="1" applyFont="1" applyBorder="1" applyAlignment="1">
      <alignment horizontal="center"/>
    </xf>
    <xf numFmtId="189" fontId="51" fillId="0" borderId="103" xfId="0" applyNumberFormat="1" applyFont="1" applyBorder="1" applyAlignment="1">
      <alignment horizontal="center"/>
    </xf>
    <xf numFmtId="0" fontId="46" fillId="2" borderId="62" xfId="0" applyFont="1" applyFill="1" applyBorder="1" applyAlignment="1"/>
    <xf numFmtId="0" fontId="18" fillId="0" borderId="65" xfId="0" applyFont="1" applyBorder="1" applyAlignment="1">
      <alignment horizontal="center"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65" xfId="0" applyNumberFormat="1" applyFont="1" applyBorder="1" applyAlignment="1">
      <alignment horizontal="center" vertical="center"/>
    </xf>
    <xf numFmtId="2" fontId="18" fillId="0" borderId="83" xfId="0" applyNumberFormat="1" applyFont="1" applyBorder="1" applyAlignment="1">
      <alignment horizontal="center" vertical="center"/>
    </xf>
    <xf numFmtId="0" fontId="27" fillId="0" borderId="52" xfId="0" applyFont="1" applyBorder="1" applyAlignment="1">
      <alignment horizontal="right" vertical="center"/>
    </xf>
    <xf numFmtId="0" fontId="27" fillId="0" borderId="5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9" fillId="0" borderId="3" xfId="3" applyFont="1" applyBorder="1" applyAlignment="1">
      <alignment vertical="top" wrapText="1"/>
    </xf>
    <xf numFmtId="0" fontId="32" fillId="2" borderId="0" xfId="0" applyFont="1" applyFill="1" applyBorder="1" applyAlignment="1">
      <alignment horizontal="center"/>
    </xf>
    <xf numFmtId="0" fontId="30" fillId="0" borderId="39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wrapText="1"/>
    </xf>
    <xf numFmtId="0" fontId="30" fillId="0" borderId="3" xfId="0" applyFont="1" applyFill="1" applyBorder="1" applyAlignment="1">
      <alignment horizontal="center" wrapText="1"/>
    </xf>
    <xf numFmtId="0" fontId="30" fillId="0" borderId="3" xfId="0" applyFont="1" applyFill="1" applyBorder="1"/>
    <xf numFmtId="0" fontId="30" fillId="0" borderId="3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right"/>
    </xf>
    <xf numFmtId="4" fontId="30" fillId="0" borderId="3" xfId="0" applyNumberFormat="1" applyFont="1" applyFill="1" applyBorder="1"/>
    <xf numFmtId="0" fontId="30" fillId="0" borderId="3" xfId="0" applyFont="1" applyFill="1" applyBorder="1" applyAlignment="1">
      <alignment vertical="top" wrapText="1"/>
    </xf>
    <xf numFmtId="3" fontId="30" fillId="0" borderId="3" xfId="0" applyNumberFormat="1" applyFont="1" applyFill="1" applyBorder="1" applyAlignment="1">
      <alignment horizontal="right"/>
    </xf>
    <xf numFmtId="2" fontId="30" fillId="0" borderId="3" xfId="0" applyNumberFormat="1" applyFont="1" applyFill="1" applyBorder="1" applyAlignment="1">
      <alignment horizontal="right"/>
    </xf>
    <xf numFmtId="0" fontId="27" fillId="0" borderId="8" xfId="0" applyFont="1" applyFill="1" applyBorder="1" applyAlignment="1">
      <alignment horizontal="right" vertical="top" wrapText="1"/>
    </xf>
    <xf numFmtId="0" fontId="27" fillId="0" borderId="10" xfId="0" applyFont="1" applyFill="1" applyBorder="1" applyAlignment="1">
      <alignment horizontal="right" vertical="top" wrapText="1"/>
    </xf>
    <xf numFmtId="4" fontId="57" fillId="5" borderId="3" xfId="0" applyNumberFormat="1" applyFont="1" applyFill="1" applyBorder="1"/>
    <xf numFmtId="4" fontId="58" fillId="5" borderId="3" xfId="0" applyNumberFormat="1" applyFont="1" applyFill="1" applyBorder="1"/>
    <xf numFmtId="0" fontId="27" fillId="6" borderId="8" xfId="0" applyFont="1" applyFill="1" applyBorder="1" applyAlignment="1">
      <alignment horizontal="left" vertical="top" wrapText="1"/>
    </xf>
    <xf numFmtId="0" fontId="27" fillId="6" borderId="10" xfId="0" applyFont="1" applyFill="1" applyBorder="1" applyAlignment="1">
      <alignment horizontal="left" vertical="top" wrapText="1"/>
    </xf>
    <xf numFmtId="0" fontId="27" fillId="6" borderId="9" xfId="0" applyFont="1" applyFill="1" applyBorder="1" applyAlignment="1">
      <alignment horizontal="left" vertical="top" wrapText="1"/>
    </xf>
    <xf numFmtId="0" fontId="30" fillId="2" borderId="3" xfId="0" applyFont="1" applyFill="1" applyBorder="1" applyAlignment="1">
      <alignment vertical="top" wrapText="1"/>
    </xf>
    <xf numFmtId="0" fontId="30" fillId="2" borderId="3" xfId="0" applyFont="1" applyFill="1" applyBorder="1" applyAlignment="1">
      <alignment horizontal="center" vertical="top" wrapText="1"/>
    </xf>
    <xf numFmtId="0" fontId="30" fillId="2" borderId="3" xfId="0" applyFont="1" applyFill="1" applyBorder="1" applyAlignment="1">
      <alignment horizontal="right"/>
    </xf>
    <xf numFmtId="4" fontId="30" fillId="2" borderId="3" xfId="0" applyNumberFormat="1" applyFont="1" applyFill="1" applyBorder="1"/>
    <xf numFmtId="0" fontId="27" fillId="7" borderId="8" xfId="0" applyFont="1" applyFill="1" applyBorder="1" applyAlignment="1">
      <alignment horizontal="left" vertical="top" wrapText="1"/>
    </xf>
    <xf numFmtId="0" fontId="27" fillId="7" borderId="9" xfId="0" applyFont="1" applyFill="1" applyBorder="1" applyAlignment="1">
      <alignment horizontal="left" vertical="top" wrapText="1"/>
    </xf>
    <xf numFmtId="0" fontId="30" fillId="7" borderId="3" xfId="0" applyFont="1" applyFill="1" applyBorder="1" applyAlignment="1">
      <alignment horizontal="left"/>
    </xf>
    <xf numFmtId="4" fontId="38" fillId="0" borderId="3" xfId="2" applyNumberFormat="1" applyFont="1" applyBorder="1" applyAlignment="1">
      <alignment horizontal="right"/>
    </xf>
    <xf numFmtId="2" fontId="38" fillId="0" borderId="3" xfId="2" applyNumberFormat="1" applyFont="1" applyBorder="1" applyAlignment="1">
      <alignment horizontal="right"/>
    </xf>
    <xf numFmtId="187" fontId="28" fillId="0" borderId="0" xfId="0" applyNumberFormat="1" applyFont="1" applyFill="1"/>
    <xf numFmtId="0" fontId="60" fillId="0" borderId="0" xfId="0" applyFont="1"/>
    <xf numFmtId="4" fontId="38" fillId="0" borderId="3" xfId="1" applyNumberFormat="1" applyFont="1" applyBorder="1" applyAlignment="1">
      <alignment horizontal="right"/>
    </xf>
    <xf numFmtId="43" fontId="38" fillId="0" borderId="3" xfId="1" applyFont="1" applyBorder="1" applyAlignment="1">
      <alignment horizontal="right"/>
    </xf>
    <xf numFmtId="0" fontId="27" fillId="8" borderId="8" xfId="0" applyFont="1" applyFill="1" applyBorder="1" applyAlignment="1">
      <alignment horizontal="left" vertical="top" wrapText="1"/>
    </xf>
    <xf numFmtId="0" fontId="27" fillId="8" borderId="10" xfId="0" applyFont="1" applyFill="1" applyBorder="1" applyAlignment="1">
      <alignment horizontal="left" vertical="top" wrapText="1"/>
    </xf>
    <xf numFmtId="0" fontId="27" fillId="8" borderId="9" xfId="0" applyFont="1" applyFill="1" applyBorder="1" applyAlignment="1">
      <alignment horizontal="left" vertical="top" wrapText="1"/>
    </xf>
    <xf numFmtId="0" fontId="30" fillId="2" borderId="3" xfId="0" applyFont="1" applyFill="1" applyBorder="1"/>
    <xf numFmtId="0" fontId="30" fillId="2" borderId="3" xfId="0" applyFont="1" applyFill="1" applyBorder="1" applyAlignment="1">
      <alignment horizontal="center"/>
    </xf>
    <xf numFmtId="0" fontId="57" fillId="5" borderId="3" xfId="0" applyFont="1" applyFill="1" applyBorder="1"/>
    <xf numFmtId="0" fontId="27" fillId="9" borderId="8" xfId="0" applyFont="1" applyFill="1" applyBorder="1" applyAlignment="1">
      <alignment horizontal="left" vertical="top" wrapText="1"/>
    </xf>
    <xf numFmtId="0" fontId="27" fillId="9" borderId="9" xfId="0" applyFont="1" applyFill="1" applyBorder="1" applyAlignment="1">
      <alignment horizontal="left" vertical="top" wrapText="1"/>
    </xf>
    <xf numFmtId="0" fontId="30" fillId="9" borderId="3" xfId="0" applyFont="1" applyFill="1" applyBorder="1" applyAlignment="1">
      <alignment horizontal="left"/>
    </xf>
    <xf numFmtId="4" fontId="62" fillId="10" borderId="3" xfId="0" applyNumberFormat="1" applyFont="1" applyFill="1" applyBorder="1"/>
    <xf numFmtId="187" fontId="30" fillId="0" borderId="3" xfId="0" applyNumberFormat="1" applyFont="1" applyFill="1" applyBorder="1"/>
    <xf numFmtId="187" fontId="58" fillId="5" borderId="3" xfId="0" applyNumberFormat="1" applyFont="1" applyFill="1" applyBorder="1"/>
    <xf numFmtId="0" fontId="58" fillId="5" borderId="3" xfId="0" applyFont="1" applyFill="1" applyBorder="1"/>
    <xf numFmtId="187" fontId="62" fillId="10" borderId="3" xfId="0" applyNumberFormat="1" applyFont="1" applyFill="1" applyBorder="1"/>
    <xf numFmtId="0" fontId="20" fillId="12" borderId="8" xfId="3" applyFont="1" applyFill="1" applyBorder="1" applyAlignment="1">
      <alignment horizontal="center" vertical="center"/>
    </xf>
    <xf numFmtId="0" fontId="20" fillId="12" borderId="10" xfId="3" applyFont="1" applyFill="1" applyBorder="1" applyAlignment="1">
      <alignment horizontal="center" vertical="center"/>
    </xf>
    <xf numFmtId="0" fontId="20" fillId="12" borderId="9" xfId="3" applyFont="1" applyFill="1" applyBorder="1" applyAlignment="1">
      <alignment horizontal="center" vertical="center"/>
    </xf>
    <xf numFmtId="0" fontId="21" fillId="0" borderId="0" xfId="3" applyFont="1"/>
    <xf numFmtId="0" fontId="63" fillId="0" borderId="1" xfId="3" applyFont="1" applyBorder="1" applyAlignment="1">
      <alignment horizontal="center"/>
    </xf>
    <xf numFmtId="0" fontId="21" fillId="0" borderId="11" xfId="3" applyFont="1" applyBorder="1" applyAlignment="1">
      <alignment horizontal="center"/>
    </xf>
    <xf numFmtId="0" fontId="21" fillId="0" borderId="17" xfId="3" applyFont="1" applyBorder="1" applyAlignment="1">
      <alignment horizontal="center"/>
    </xf>
    <xf numFmtId="0" fontId="21" fillId="0" borderId="12" xfId="3" applyFont="1" applyBorder="1" applyAlignment="1">
      <alignment horizontal="center"/>
    </xf>
    <xf numFmtId="0" fontId="21" fillId="0" borderId="2" xfId="3" applyFont="1" applyBorder="1"/>
    <xf numFmtId="17" fontId="21" fillId="0" borderId="3" xfId="3" applyNumberFormat="1" applyFont="1" applyBorder="1" applyAlignment="1">
      <alignment horizontal="center"/>
    </xf>
    <xf numFmtId="0" fontId="21" fillId="0" borderId="3" xfId="3" applyFont="1" applyBorder="1" applyAlignment="1">
      <alignment horizontal="center"/>
    </xf>
    <xf numFmtId="188" fontId="21" fillId="0" borderId="9" xfId="3" applyNumberFormat="1" applyFont="1" applyBorder="1" applyAlignment="1">
      <alignment horizontal="right"/>
    </xf>
    <xf numFmtId="188" fontId="21" fillId="0" borderId="3" xfId="3" applyNumberFormat="1" applyFont="1" applyBorder="1" applyAlignment="1">
      <alignment horizontal="right"/>
    </xf>
    <xf numFmtId="0" fontId="21" fillId="0" borderId="9" xfId="3" applyFont="1" applyBorder="1" applyAlignment="1">
      <alignment horizontal="center"/>
    </xf>
    <xf numFmtId="188" fontId="52" fillId="0" borderId="3" xfId="3" applyNumberFormat="1" applyFont="1" applyBorder="1" applyAlignment="1">
      <alignment horizontal="right"/>
    </xf>
    <xf numFmtId="0" fontId="64" fillId="0" borderId="3" xfId="3" applyFont="1" applyFill="1" applyBorder="1"/>
    <xf numFmtId="0" fontId="21" fillId="0" borderId="0" xfId="3" applyFont="1" applyAlignment="1">
      <alignment horizontal="center"/>
    </xf>
    <xf numFmtId="0" fontId="21" fillId="0" borderId="0" xfId="2" applyFont="1" applyAlignment="1">
      <alignment horizontal="right" vertical="center"/>
    </xf>
    <xf numFmtId="0" fontId="63" fillId="0" borderId="0" xfId="2" applyFont="1" applyAlignment="1">
      <alignment horizontal="center"/>
    </xf>
    <xf numFmtId="0" fontId="63" fillId="0" borderId="18" xfId="2" applyFont="1" applyBorder="1" applyAlignment="1">
      <alignment horizontal="center" vertical="top"/>
    </xf>
    <xf numFmtId="0" fontId="63" fillId="0" borderId="1" xfId="2" applyFont="1" applyBorder="1" applyAlignment="1">
      <alignment horizontal="center" vertical="center"/>
    </xf>
    <xf numFmtId="0" fontId="63" fillId="0" borderId="12" xfId="2" applyFont="1" applyBorder="1" applyAlignment="1">
      <alignment horizontal="center"/>
    </xf>
    <xf numFmtId="0" fontId="63" fillId="0" borderId="1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0" fontId="63" fillId="0" borderId="2" xfId="2" applyFont="1" applyBorder="1" applyAlignment="1">
      <alignment horizontal="center" vertical="center"/>
    </xf>
    <xf numFmtId="0" fontId="63" fillId="0" borderId="16" xfId="2" applyFont="1" applyBorder="1" applyAlignment="1">
      <alignment horizontal="center" vertical="top"/>
    </xf>
    <xf numFmtId="0" fontId="63" fillId="0" borderId="2" xfId="2" applyFont="1" applyBorder="1" applyAlignment="1">
      <alignment horizontal="center" vertical="center" wrapText="1"/>
    </xf>
    <xf numFmtId="14" fontId="24" fillId="0" borderId="0" xfId="2" applyNumberFormat="1" applyFont="1" applyAlignment="1">
      <alignment vertical="center"/>
    </xf>
    <xf numFmtId="0" fontId="21" fillId="0" borderId="6" xfId="2" applyFont="1" applyBorder="1"/>
    <xf numFmtId="14" fontId="22" fillId="0" borderId="0" xfId="2" applyNumberFormat="1" applyFont="1"/>
    <xf numFmtId="0" fontId="21" fillId="0" borderId="4" xfId="2" applyFont="1" applyBorder="1"/>
    <xf numFmtId="188" fontId="26" fillId="0" borderId="0" xfId="2" applyNumberFormat="1" applyFont="1" applyBorder="1" applyAlignment="1">
      <alignment horizontal="right" vertical="center"/>
    </xf>
    <xf numFmtId="188" fontId="26" fillId="0" borderId="0" xfId="2" applyNumberFormat="1" applyFont="1" applyBorder="1"/>
    <xf numFmtId="0" fontId="21" fillId="0" borderId="5" xfId="2" applyFont="1" applyBorder="1"/>
    <xf numFmtId="0" fontId="65" fillId="0" borderId="0" xfId="2" applyFont="1"/>
    <xf numFmtId="0" fontId="66" fillId="0" borderId="12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21" fillId="0" borderId="0" xfId="2" applyFont="1" applyBorder="1" applyAlignment="1">
      <alignment horizontal="right" vertical="center"/>
    </xf>
    <xf numFmtId="0" fontId="20" fillId="0" borderId="0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top"/>
    </xf>
    <xf numFmtId="0" fontId="23" fillId="0" borderId="3" xfId="2" applyFont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/>
    </xf>
    <xf numFmtId="0" fontId="26" fillId="0" borderId="4" xfId="2" applyFont="1" applyBorder="1"/>
    <xf numFmtId="0" fontId="24" fillId="0" borderId="0" xfId="2" applyFont="1"/>
    <xf numFmtId="0" fontId="26" fillId="0" borderId="5" xfId="2" applyFont="1" applyBorder="1"/>
    <xf numFmtId="0" fontId="26" fillId="0" borderId="17" xfId="2" applyFont="1" applyBorder="1" applyAlignment="1">
      <alignment horizontal="center" vertical="center"/>
    </xf>
    <xf numFmtId="0" fontId="26" fillId="0" borderId="12" xfId="2" applyFont="1" applyBorder="1" applyAlignment="1">
      <alignment horizontal="center" vertical="center"/>
    </xf>
    <xf numFmtId="4" fontId="63" fillId="0" borderId="3" xfId="2" applyNumberFormat="1" applyFont="1" applyBorder="1" applyAlignment="1">
      <alignment vertical="center"/>
    </xf>
    <xf numFmtId="4" fontId="21" fillId="0" borderId="7" xfId="2" applyNumberFormat="1" applyFont="1" applyBorder="1"/>
    <xf numFmtId="4" fontId="21" fillId="0" borderId="7" xfId="1" applyNumberFormat="1" applyFont="1" applyBorder="1"/>
    <xf numFmtId="4" fontId="21" fillId="0" borderId="4" xfId="1" applyNumberFormat="1" applyFont="1" applyBorder="1"/>
    <xf numFmtId="4" fontId="21" fillId="0" borderId="4" xfId="2" applyNumberFormat="1" applyFont="1" applyBorder="1"/>
    <xf numFmtId="4" fontId="21" fillId="0" borderId="5" xfId="2" applyNumberFormat="1" applyFont="1" applyBorder="1"/>
    <xf numFmtId="14" fontId="26" fillId="0" borderId="6" xfId="2" applyNumberFormat="1" applyFont="1" applyBorder="1" applyAlignment="1">
      <alignment horizontal="center" vertical="center"/>
    </xf>
    <xf numFmtId="14" fontId="26" fillId="0" borderId="4" xfId="2" applyNumberFormat="1" applyFont="1" applyBorder="1" applyAlignment="1">
      <alignment horizontal="center" vertical="center"/>
    </xf>
    <xf numFmtId="14" fontId="26" fillId="0" borderId="5" xfId="2" applyNumberFormat="1" applyFont="1" applyBorder="1" applyAlignment="1">
      <alignment horizontal="center" vertical="center"/>
    </xf>
    <xf numFmtId="3" fontId="26" fillId="0" borderId="7" xfId="2" applyNumberFormat="1" applyFont="1" applyBorder="1" applyAlignment="1">
      <alignment horizontal="center" vertical="center"/>
    </xf>
    <xf numFmtId="2" fontId="26" fillId="0" borderId="4" xfId="2" applyNumberFormat="1" applyFont="1" applyBorder="1" applyAlignment="1">
      <alignment horizontal="center" vertical="center"/>
    </xf>
    <xf numFmtId="1" fontId="26" fillId="0" borderId="4" xfId="2" applyNumberFormat="1" applyFont="1" applyBorder="1" applyAlignment="1">
      <alignment horizontal="center" vertical="center"/>
    </xf>
    <xf numFmtId="0" fontId="69" fillId="0" borderId="5" xfId="2" applyFont="1" applyBorder="1" applyAlignment="1">
      <alignment horizontal="center" vertical="center"/>
    </xf>
    <xf numFmtId="14" fontId="69" fillId="0" borderId="5" xfId="2" applyNumberFormat="1" applyFont="1" applyBorder="1" applyAlignment="1">
      <alignment horizontal="center" vertical="center"/>
    </xf>
    <xf numFmtId="2" fontId="69" fillId="0" borderId="5" xfId="2" applyNumberFormat="1" applyFont="1" applyBorder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/>
    </xf>
    <xf numFmtId="0" fontId="70" fillId="2" borderId="0" xfId="0" applyFont="1" applyFill="1"/>
    <xf numFmtId="0" fontId="70" fillId="2" borderId="0" xfId="0" applyFont="1" applyFill="1" applyAlignment="1">
      <alignment horizontal="center" vertical="center"/>
    </xf>
    <xf numFmtId="0" fontId="70" fillId="2" borderId="0" xfId="0" quotePrefix="1" applyFont="1" applyFill="1"/>
    <xf numFmtId="2" fontId="70" fillId="2" borderId="0" xfId="0" applyNumberFormat="1" applyFont="1" applyFill="1" applyAlignment="1">
      <alignment horizontal="center" vertical="center"/>
    </xf>
    <xf numFmtId="2" fontId="70" fillId="2" borderId="0" xfId="0" applyNumberFormat="1" applyFont="1" applyFill="1"/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right" vertical="center"/>
    </xf>
    <xf numFmtId="4" fontId="70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right" vertical="center"/>
    </xf>
    <xf numFmtId="0" fontId="71" fillId="2" borderId="0" xfId="0" applyFont="1" applyFill="1" applyAlignment="1">
      <alignment horizontal="center" vertical="top"/>
    </xf>
    <xf numFmtId="189" fontId="41" fillId="0" borderId="22" xfId="0" applyNumberFormat="1" applyFont="1" applyFill="1" applyBorder="1" applyAlignment="1">
      <alignment vertical="center" shrinkToFit="1"/>
    </xf>
    <xf numFmtId="2" fontId="38" fillId="0" borderId="22" xfId="0" applyNumberFormat="1" applyFont="1" applyFill="1" applyBorder="1" applyAlignment="1">
      <alignment horizontal="center" vertical="center" shrinkToFit="1"/>
    </xf>
    <xf numFmtId="0" fontId="41" fillId="0" borderId="22" xfId="0" applyFont="1" applyFill="1" applyBorder="1" applyAlignment="1">
      <alignment vertical="center" shrinkToFit="1"/>
    </xf>
    <xf numFmtId="189" fontId="41" fillId="0" borderId="28" xfId="0" applyNumberFormat="1" applyFont="1" applyFill="1" applyBorder="1" applyAlignment="1">
      <alignment vertical="center" shrinkToFit="1"/>
    </xf>
    <xf numFmtId="0" fontId="41" fillId="0" borderId="28" xfId="0" applyFont="1" applyFill="1" applyBorder="1" applyAlignment="1">
      <alignment vertical="center" shrinkToFit="1"/>
    </xf>
  </cellXfs>
  <cellStyles count="4">
    <cellStyle name="Comma" xfId="1" builtinId="3"/>
    <cellStyle name="Normal" xfId="0" builtinId="0"/>
    <cellStyle name="Normal 2" xfId="3"/>
    <cellStyle name="ปกติ 2" xfId="2"/>
  </cellStyles>
  <dxfs count="0"/>
  <tableStyles count="0" defaultTableStyle="TableStyleMedium9" defaultPivotStyle="PivotStyleLight16"/>
  <colors>
    <mruColors>
      <color rgb="FFFF3737"/>
      <color rgb="FFFF6600"/>
      <color rgb="FF8F77AD"/>
      <color rgb="FF59B3CB"/>
      <color rgb="FFF79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9583189310583E-2"/>
          <c:y val="0.17532204489506878"/>
          <c:w val="0.62935826730801459"/>
          <c:h val="0.68745255685752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เปรียบเทียบการใช้พลังงาน'!$M$6</c:f>
              <c:strCache>
                <c:ptCount val="1"/>
                <c:pt idx="0">
                  <c:v>ปริมาณการใช้ 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เปรียบเทียบการใช้พลังงาน'!$M$8:$M$19</c:f>
              <c:numCache>
                <c:formatCode>#,##0.00</c:formatCode>
                <c:ptCount val="12"/>
                <c:pt idx="0">
                  <c:v>403</c:v>
                </c:pt>
                <c:pt idx="1">
                  <c:v>417</c:v>
                </c:pt>
                <c:pt idx="2">
                  <c:v>440</c:v>
                </c:pt>
                <c:pt idx="3">
                  <c:v>366</c:v>
                </c:pt>
                <c:pt idx="4">
                  <c:v>306</c:v>
                </c:pt>
                <c:pt idx="5">
                  <c:v>352</c:v>
                </c:pt>
                <c:pt idx="6">
                  <c:v>389</c:v>
                </c:pt>
                <c:pt idx="7">
                  <c:v>547</c:v>
                </c:pt>
                <c:pt idx="8">
                  <c:v>454</c:v>
                </c:pt>
                <c:pt idx="9">
                  <c:v>596</c:v>
                </c:pt>
                <c:pt idx="10">
                  <c:v>479</c:v>
                </c:pt>
                <c:pt idx="11">
                  <c:v>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A-4F55-A208-C54733138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52000"/>
        <c:axId val="195634304"/>
      </c:barChart>
      <c:catAx>
        <c:axId val="19595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5634304"/>
        <c:crosses val="autoZero"/>
        <c:auto val="1"/>
        <c:lblAlgn val="ctr"/>
        <c:lblOffset val="100"/>
        <c:noMultiLvlLbl val="0"/>
      </c:catAx>
      <c:valAx>
        <c:axId val="195634304"/>
        <c:scaling>
          <c:orientation val="minMax"/>
          <c:max val="65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5952000"/>
        <c:crosses val="autoZero"/>
        <c:crossBetween val="between"/>
        <c:majorUnit val="50"/>
      </c:valAx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3498264141079961"/>
          <c:y val="0.28178853742831828"/>
          <c:w val="0.13536441362053045"/>
          <c:h val="4.531938440007488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391546205978"/>
          <c:y val="0.1905264447850504"/>
          <c:w val="0.6186194635501675"/>
          <c:h val="0.6365076033338592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'3.0 เปรียบเทียบการใช้พลังงาน'!$G$7</c:f>
              <c:strCache>
                <c:ptCount val="1"/>
                <c:pt idx="0">
                  <c:v>ดีเซล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8.12100869322465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BB-43B6-A5D4-0F1D45254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เปรียบเทียบการใช้พลังงาน'!$G$8:$G$19</c:f>
              <c:numCache>
                <c:formatCode>#,##0.00</c:formatCode>
                <c:ptCount val="12"/>
                <c:pt idx="0">
                  <c:v>1382.2899999999997</c:v>
                </c:pt>
                <c:pt idx="1">
                  <c:v>1101.2199999999998</c:v>
                </c:pt>
                <c:pt idx="2">
                  <c:v>898.5200000000001</c:v>
                </c:pt>
                <c:pt idx="3">
                  <c:v>1288.73</c:v>
                </c:pt>
                <c:pt idx="4">
                  <c:v>1477.1200000000001</c:v>
                </c:pt>
                <c:pt idx="5">
                  <c:v>654.79</c:v>
                </c:pt>
                <c:pt idx="6">
                  <c:v>1510.97</c:v>
                </c:pt>
                <c:pt idx="7">
                  <c:v>1347.88</c:v>
                </c:pt>
                <c:pt idx="8">
                  <c:v>522.02</c:v>
                </c:pt>
                <c:pt idx="9">
                  <c:v>650.79</c:v>
                </c:pt>
                <c:pt idx="10">
                  <c:v>1471.55</c:v>
                </c:pt>
                <c:pt idx="11">
                  <c:v>1221.21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BB-43B6-A5D4-0F1D4525442B}"/>
            </c:ext>
          </c:extLst>
        </c:ser>
        <c:ser>
          <c:idx val="0"/>
          <c:order val="0"/>
          <c:tx>
            <c:strRef>
              <c:f>'3.0 เปรียบเทียบการใช้พลังงาน'!$H$7</c:f>
              <c:strCache>
                <c:ptCount val="1"/>
                <c:pt idx="0">
                  <c:v>เบนซีน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เปรียบเทียบการใช้พลังงาน'!$H$8:$H$19</c:f>
              <c:numCache>
                <c:formatCode>#,##0.00</c:formatCode>
                <c:ptCount val="12"/>
                <c:pt idx="0">
                  <c:v>836.84</c:v>
                </c:pt>
                <c:pt idx="1">
                  <c:v>400</c:v>
                </c:pt>
                <c:pt idx="2">
                  <c:v>400</c:v>
                </c:pt>
                <c:pt idx="3">
                  <c:v>600</c:v>
                </c:pt>
                <c:pt idx="4">
                  <c:v>565.26</c:v>
                </c:pt>
                <c:pt idx="5">
                  <c:v>400</c:v>
                </c:pt>
                <c:pt idx="6">
                  <c:v>456.71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BB-43B6-A5D4-0F1D4525442B}"/>
            </c:ext>
          </c:extLst>
        </c:ser>
        <c:ser>
          <c:idx val="2"/>
          <c:order val="2"/>
          <c:tx>
            <c:strRef>
              <c:f>'3.0 เปรียบเทียบการใช้พลังงาน'!$I$7</c:f>
              <c:strCache>
                <c:ptCount val="1"/>
                <c:pt idx="0">
                  <c:v>โซฮอล์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เปรียบเทียบการใช้พลังงาน'!$I$8:$I$19</c:f>
              <c:numCache>
                <c:formatCode>#,##0.00</c:formatCode>
                <c:ptCount val="12"/>
                <c:pt idx="0">
                  <c:v>314.87</c:v>
                </c:pt>
                <c:pt idx="1">
                  <c:v>178.94000000000003</c:v>
                </c:pt>
                <c:pt idx="2">
                  <c:v>325.02</c:v>
                </c:pt>
                <c:pt idx="3">
                  <c:v>101.89</c:v>
                </c:pt>
                <c:pt idx="4">
                  <c:v>275.81</c:v>
                </c:pt>
                <c:pt idx="5">
                  <c:v>168</c:v>
                </c:pt>
                <c:pt idx="6">
                  <c:v>164.64000000000001</c:v>
                </c:pt>
                <c:pt idx="7">
                  <c:v>446.25</c:v>
                </c:pt>
                <c:pt idx="8">
                  <c:v>344.53</c:v>
                </c:pt>
                <c:pt idx="9">
                  <c:v>441.11</c:v>
                </c:pt>
                <c:pt idx="10">
                  <c:v>162.34</c:v>
                </c:pt>
                <c:pt idx="11">
                  <c:v>356.12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BB-43B6-A5D4-0F1D4525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578880"/>
        <c:axId val="233580416"/>
      </c:barChart>
      <c:catAx>
        <c:axId val="23357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580416"/>
        <c:crosses val="autoZero"/>
        <c:auto val="1"/>
        <c:lblAlgn val="ctr"/>
        <c:lblOffset val="100"/>
        <c:noMultiLvlLbl val="0"/>
      </c:catAx>
      <c:valAx>
        <c:axId val="233580416"/>
        <c:scaling>
          <c:orientation val="minMax"/>
          <c:max val="18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578880"/>
        <c:crosses val="autoZero"/>
        <c:crossBetween val="between"/>
        <c:majorUnit val="200"/>
      </c:valAx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334419955691325"/>
          <c:y val="0.26015721749542259"/>
          <c:w val="9.7607018705931053E-2"/>
          <c:h val="0.17951777046212319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เปรียบเทียบการใช้พลังงาน'!$O$6</c:f>
              <c:strCache>
                <c:ptCount val="1"/>
                <c:pt idx="0">
                  <c:v>ปริมาณการปล่อย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7030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เปรียบเทียบการใช้พลังงาน'!$O$8:$O$19</c:f>
              <c:numCache>
                <c:formatCode>#,##0.00</c:formatCode>
                <c:ptCount val="12"/>
                <c:pt idx="0">
                  <c:v>16728.765875500001</c:v>
                </c:pt>
                <c:pt idx="1">
                  <c:v>15124.550598500002</c:v>
                </c:pt>
                <c:pt idx="2">
                  <c:v>16357.590665</c:v>
                </c:pt>
                <c:pt idx="3">
                  <c:v>15433.569804000004</c:v>
                </c:pt>
                <c:pt idx="4">
                  <c:v>17179.388755250002</c:v>
                </c:pt>
                <c:pt idx="5">
                  <c:v>15248.094729</c:v>
                </c:pt>
                <c:pt idx="6">
                  <c:v>16129.705698750002</c:v>
                </c:pt>
                <c:pt idx="7">
                  <c:v>18015.695450250001</c:v>
                </c:pt>
                <c:pt idx="8">
                  <c:v>14913.196074500001</c:v>
                </c:pt>
                <c:pt idx="9">
                  <c:v>15770.932679</c:v>
                </c:pt>
                <c:pt idx="10">
                  <c:v>16568.674805000002</c:v>
                </c:pt>
                <c:pt idx="11">
                  <c:v>17063.404426000001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00-4AC3-A0FB-F0466C64E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21760"/>
        <c:axId val="233627648"/>
      </c:barChart>
      <c:catAx>
        <c:axId val="23362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627648"/>
        <c:crosses val="autoZero"/>
        <c:auto val="1"/>
        <c:lblAlgn val="ctr"/>
        <c:lblOffset val="100"/>
        <c:noMultiLvlLbl val="0"/>
      </c:catAx>
      <c:valAx>
        <c:axId val="233627648"/>
        <c:scaling>
          <c:orientation val="minMax"/>
          <c:max val="20000"/>
          <c:min val="1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200"/>
            </a:pPr>
            <a:endParaRPr lang="th-TH"/>
          </a:p>
        </c:txPr>
        <c:crossAx val="233621760"/>
        <c:crosses val="autoZero"/>
        <c:crossBetween val="between"/>
        <c:majorUnit val="1000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463816815766338"/>
          <c:y val="0.42977926206686595"/>
          <c:w val="0.19575685929989942"/>
          <c:h val="4.537913473731511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เปรียบเทียบการใช้พลังงาน'!$E$6</c:f>
              <c:strCache>
                <c:ptCount val="1"/>
                <c:pt idx="0">
                  <c:v>ปริมาณการใช้ </c:v>
                </c:pt>
              </c:strCache>
            </c:strRef>
          </c:tx>
          <c:spPr>
            <a:solidFill>
              <a:srgbClr val="FF3737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เปรียบเทียบการใช้พลังงาน'!$E$8:$E$19</c:f>
              <c:numCache>
                <c:formatCode>#,##0.00</c:formatCode>
                <c:ptCount val="12"/>
                <c:pt idx="0">
                  <c:v>15467</c:v>
                </c:pt>
                <c:pt idx="1">
                  <c:v>14889</c:v>
                </c:pt>
                <c:pt idx="2">
                  <c:v>17221</c:v>
                </c:pt>
                <c:pt idx="3">
                  <c:v>15362</c:v>
                </c:pt>
                <c:pt idx="4">
                  <c:v>16047</c:v>
                </c:pt>
                <c:pt idx="5">
                  <c:v>16772</c:v>
                </c:pt>
                <c:pt idx="6">
                  <c:v>15384</c:v>
                </c:pt>
                <c:pt idx="7">
                  <c:v>16996</c:v>
                </c:pt>
                <c:pt idx="8">
                  <c:v>16446</c:v>
                </c:pt>
                <c:pt idx="9">
                  <c:v>16880</c:v>
                </c:pt>
                <c:pt idx="10">
                  <c:v>16059</c:v>
                </c:pt>
                <c:pt idx="11">
                  <c:v>17021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8A-4255-8271-293F6CEE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52992"/>
        <c:axId val="233654528"/>
      </c:barChart>
      <c:catAx>
        <c:axId val="23365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654528"/>
        <c:crosses val="autoZero"/>
        <c:auto val="1"/>
        <c:lblAlgn val="ctr"/>
        <c:lblOffset val="100"/>
        <c:noMultiLvlLbl val="0"/>
      </c:catAx>
      <c:valAx>
        <c:axId val="233654528"/>
        <c:scaling>
          <c:orientation val="minMax"/>
          <c:min val="12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652992"/>
        <c:crosses val="autoZero"/>
        <c:crossBetween val="between"/>
        <c:majorUnit val="1000"/>
      </c:valAx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6568763623665681"/>
          <c:y val="0.32764371107396706"/>
          <c:w val="0.13515254125175127"/>
          <c:h val="4.587343664967512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เปรียบเทียบการใช้พลังงาน'!$F$6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เปรียบเทียบการใช้พลังงาน'!$F$8:$F$19</c:f>
              <c:numCache>
                <c:formatCode>#,##0.00</c:formatCode>
                <c:ptCount val="12"/>
                <c:pt idx="0">
                  <c:v>132.19658119658121</c:v>
                </c:pt>
                <c:pt idx="1">
                  <c:v>127.25641025641026</c:v>
                </c:pt>
                <c:pt idx="2">
                  <c:v>147.18803418803418</c:v>
                </c:pt>
                <c:pt idx="3">
                  <c:v>131.29914529914529</c:v>
                </c:pt>
                <c:pt idx="4">
                  <c:v>137.15384615384616</c:v>
                </c:pt>
                <c:pt idx="5">
                  <c:v>143.35042735042734</c:v>
                </c:pt>
                <c:pt idx="6">
                  <c:v>131.48717948717947</c:v>
                </c:pt>
                <c:pt idx="7">
                  <c:v>145.26495726495727</c:v>
                </c:pt>
                <c:pt idx="8">
                  <c:v>140.56410256410257</c:v>
                </c:pt>
                <c:pt idx="9">
                  <c:v>144.27350427350427</c:v>
                </c:pt>
                <c:pt idx="10">
                  <c:v>137.25641025641025</c:v>
                </c:pt>
                <c:pt idx="11">
                  <c:v>145.47863247863248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8F-48CE-869F-1DC4AD18F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449536"/>
        <c:axId val="234451328"/>
      </c:barChart>
      <c:catAx>
        <c:axId val="234449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451328"/>
        <c:crosses val="autoZero"/>
        <c:auto val="1"/>
        <c:lblAlgn val="ctr"/>
        <c:lblOffset val="100"/>
        <c:noMultiLvlLbl val="0"/>
      </c:catAx>
      <c:valAx>
        <c:axId val="234451328"/>
        <c:scaling>
          <c:orientation val="minMax"/>
          <c:max val="180"/>
          <c:min val="7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449536"/>
        <c:crosses val="autoZero"/>
        <c:crossBetween val="between"/>
        <c:majorUnit val="10"/>
      </c:valAx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633396318213186"/>
          <c:y val="0.20387045328386014"/>
          <c:w val="0.18639489902157724"/>
          <c:h val="7.347860875007636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9583189310583E-2"/>
          <c:y val="0.17532204489506883"/>
          <c:w val="0.62935826730801492"/>
          <c:h val="0.68745255685752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เปรียบเทียบการใช้พลังงาน'!$N$6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เปรียบเทียบการใช้พลังงาน'!$N$8:$N$19</c:f>
              <c:numCache>
                <c:formatCode>#,##0.00</c:formatCode>
                <c:ptCount val="12"/>
                <c:pt idx="0">
                  <c:v>3.4444444444444446</c:v>
                </c:pt>
                <c:pt idx="1">
                  <c:v>3.5641025641025643</c:v>
                </c:pt>
                <c:pt idx="2">
                  <c:v>3.7606837606837606</c:v>
                </c:pt>
                <c:pt idx="3">
                  <c:v>3.1282051282051282</c:v>
                </c:pt>
                <c:pt idx="4">
                  <c:v>2.6153846153846154</c:v>
                </c:pt>
                <c:pt idx="5">
                  <c:v>3.0085470085470085</c:v>
                </c:pt>
                <c:pt idx="6">
                  <c:v>3.324786324786325</c:v>
                </c:pt>
                <c:pt idx="7">
                  <c:v>4.6752136752136755</c:v>
                </c:pt>
                <c:pt idx="8">
                  <c:v>3.8803418803418803</c:v>
                </c:pt>
                <c:pt idx="9">
                  <c:v>5.0940170940170937</c:v>
                </c:pt>
                <c:pt idx="10">
                  <c:v>4.0940170940170937</c:v>
                </c:pt>
                <c:pt idx="11">
                  <c:v>4.7606837606837606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1B-40B7-BBDF-F9D8B1FD4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62304"/>
        <c:axId val="234563840"/>
      </c:barChart>
      <c:catAx>
        <c:axId val="234562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563840"/>
        <c:crosses val="autoZero"/>
        <c:auto val="1"/>
        <c:lblAlgn val="ctr"/>
        <c:lblOffset val="100"/>
        <c:noMultiLvlLbl val="0"/>
      </c:catAx>
      <c:valAx>
        <c:axId val="234563840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562304"/>
        <c:crosses val="autoZero"/>
        <c:crossBetween val="between"/>
        <c:majorUnit val="1"/>
      </c:valAx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th-TH"/>
          </a:p>
        </c:txPr>
      </c:legendEntry>
      <c:layout>
        <c:manualLayout>
          <c:xMode val="edge"/>
          <c:yMode val="edge"/>
          <c:x val="0.72808608781412454"/>
          <c:y val="0.18133221039995759"/>
          <c:w val="0.17610005686489028"/>
          <c:h val="4.5374725424738513E-2"/>
        </c:manualLayout>
      </c:layout>
      <c:overlay val="0"/>
      <c:txPr>
        <a:bodyPr/>
        <a:lstStyle/>
        <a:p>
          <a:pPr>
            <a:defRPr sz="12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391546205978"/>
          <c:y val="0.1905264447850504"/>
          <c:w val="0.61861946355016784"/>
          <c:h val="0.636507603333859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'3.0 เปรียบเทียบการใช้พลังงาน'!$J$7</c:f>
              <c:strCache>
                <c:ptCount val="1"/>
                <c:pt idx="0">
                  <c:v>ดีเซล</c:v>
                </c:pt>
              </c:strCache>
            </c:strRef>
          </c:tx>
          <c:spPr>
            <a:solidFill>
              <a:srgbClr val="F7923F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8.12100869322465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B1-4F6D-8C3C-482135CC79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เปรียบเทียบการใช้พลังงาน'!$J$8:$J$19</c:f>
              <c:numCache>
                <c:formatCode>#,##0.00</c:formatCode>
                <c:ptCount val="12"/>
                <c:pt idx="0">
                  <c:v>11.814444444444442</c:v>
                </c:pt>
                <c:pt idx="1">
                  <c:v>9.4121367521367496</c:v>
                </c:pt>
                <c:pt idx="2">
                  <c:v>7.6796581196581206</c:v>
                </c:pt>
                <c:pt idx="3">
                  <c:v>11.014786324786325</c:v>
                </c:pt>
                <c:pt idx="4">
                  <c:v>12.624957264957265</c:v>
                </c:pt>
                <c:pt idx="5">
                  <c:v>5.5964957264957258</c:v>
                </c:pt>
                <c:pt idx="6">
                  <c:v>12.914273504273504</c:v>
                </c:pt>
                <c:pt idx="7">
                  <c:v>11.520341880341881</c:v>
                </c:pt>
                <c:pt idx="8">
                  <c:v>4.4617094017094017</c:v>
                </c:pt>
                <c:pt idx="9">
                  <c:v>5.5623076923076917</c:v>
                </c:pt>
                <c:pt idx="10">
                  <c:v>12.577350427350426</c:v>
                </c:pt>
                <c:pt idx="11">
                  <c:v>10.437692307692307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B1-4F6D-8C3C-482135CC7954}"/>
            </c:ext>
          </c:extLst>
        </c:ser>
        <c:ser>
          <c:idx val="0"/>
          <c:order val="0"/>
          <c:tx>
            <c:strRef>
              <c:f>'3.0 เปรียบเทียบการใช้พลังงาน'!$K$7</c:f>
              <c:strCache>
                <c:ptCount val="1"/>
                <c:pt idx="0">
                  <c:v>เบนซีน</c:v>
                </c:pt>
              </c:strCache>
            </c:strRef>
          </c:tx>
          <c:spPr>
            <a:solidFill>
              <a:srgbClr val="59B3CB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เปรียบเทียบการใช้พลังงาน'!$K$8:$K$19</c:f>
              <c:numCache>
                <c:formatCode>#,##0.00</c:formatCode>
                <c:ptCount val="12"/>
                <c:pt idx="0">
                  <c:v>7.1524786324786325</c:v>
                </c:pt>
                <c:pt idx="1">
                  <c:v>3.4188034188034186</c:v>
                </c:pt>
                <c:pt idx="2">
                  <c:v>3.4188034188034186</c:v>
                </c:pt>
                <c:pt idx="3">
                  <c:v>5.1282051282051286</c:v>
                </c:pt>
                <c:pt idx="4">
                  <c:v>4.8312820512820513</c:v>
                </c:pt>
                <c:pt idx="5">
                  <c:v>3.4188034188034186</c:v>
                </c:pt>
                <c:pt idx="6">
                  <c:v>3.9035042735042733</c:v>
                </c:pt>
                <c:pt idx="7">
                  <c:v>3.4188034188034186</c:v>
                </c:pt>
                <c:pt idx="8">
                  <c:v>3.4188034188034186</c:v>
                </c:pt>
                <c:pt idx="9">
                  <c:v>3.4188034188034186</c:v>
                </c:pt>
                <c:pt idx="10">
                  <c:v>3.4188034188034186</c:v>
                </c:pt>
                <c:pt idx="11">
                  <c:v>5.1282051282051286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B1-4F6D-8C3C-482135CC7954}"/>
            </c:ext>
          </c:extLst>
        </c:ser>
        <c:ser>
          <c:idx val="2"/>
          <c:order val="2"/>
          <c:tx>
            <c:strRef>
              <c:f>'3.0 เปรียบเทียบการใช้พลังงาน'!$L$7</c:f>
              <c:strCache>
                <c:ptCount val="1"/>
                <c:pt idx="0">
                  <c:v>โซฮอล์</c:v>
                </c:pt>
              </c:strCache>
            </c:strRef>
          </c:tx>
          <c:spPr>
            <a:solidFill>
              <a:srgbClr val="8F77A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เปรียบเทียบการใช้พลังงาน'!$L$8:$L$19</c:f>
              <c:numCache>
                <c:formatCode>#,##0.00</c:formatCode>
                <c:ptCount val="12"/>
                <c:pt idx="0">
                  <c:v>2.6911965811965812</c:v>
                </c:pt>
                <c:pt idx="1">
                  <c:v>1.5294017094017096</c:v>
                </c:pt>
                <c:pt idx="2">
                  <c:v>2.7779487179487177</c:v>
                </c:pt>
                <c:pt idx="3">
                  <c:v>0.87085470085470085</c:v>
                </c:pt>
                <c:pt idx="4">
                  <c:v>2.3573504273504273</c:v>
                </c:pt>
                <c:pt idx="5">
                  <c:v>1.4358974358974359</c:v>
                </c:pt>
                <c:pt idx="6">
                  <c:v>1.4071794871794874</c:v>
                </c:pt>
                <c:pt idx="7">
                  <c:v>3.8141025641025643</c:v>
                </c:pt>
                <c:pt idx="8">
                  <c:v>2.9447008547008546</c:v>
                </c:pt>
                <c:pt idx="9">
                  <c:v>3.7701709401709405</c:v>
                </c:pt>
                <c:pt idx="10">
                  <c:v>1.3875213675213676</c:v>
                </c:pt>
                <c:pt idx="11">
                  <c:v>3.0437606837606839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B1-4F6D-8C3C-482135CC7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34240"/>
        <c:axId val="234636032"/>
      </c:barChart>
      <c:catAx>
        <c:axId val="2346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636032"/>
        <c:crosses val="autoZero"/>
        <c:auto val="1"/>
        <c:lblAlgn val="ctr"/>
        <c:lblOffset val="100"/>
        <c:noMultiLvlLbl val="0"/>
      </c:catAx>
      <c:valAx>
        <c:axId val="234636032"/>
        <c:scaling>
          <c:orientation val="minMax"/>
          <c:max val="18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634240"/>
        <c:crosses val="autoZero"/>
        <c:crossBetween val="between"/>
        <c:majorUnit val="2"/>
      </c:valAx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334419955691325"/>
          <c:y val="0.26015721749542259"/>
          <c:w val="9.7607018705931053E-2"/>
          <c:h val="0.17951777046212331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เปรียบเทียบการใช้พลังงาน'!$P$6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dLbl>
              <c:idx val="5"/>
              <c:layout>
                <c:manualLayout>
                  <c:x val="-1.918138572875817E-5"/>
                  <c:y val="-9.4741196483120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E-4344-9A48-BC6E07C99DA3}"/>
                </c:ext>
              </c:extLst>
            </c:dLbl>
            <c:dLbl>
              <c:idx val="6"/>
              <c:layout>
                <c:manualLayout>
                  <c:x val="-1.192791289796376E-3"/>
                  <c:y val="-1.1365727900361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E-4344-9A48-BC6E07C99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เปรียบเทียบการใช้พลังงาน'!$P$8:$P$19</c:f>
              <c:numCache>
                <c:formatCode>#,##0.00</c:formatCode>
                <c:ptCount val="12"/>
                <c:pt idx="0">
                  <c:v>142.98090491880342</c:v>
                </c:pt>
                <c:pt idx="1">
                  <c:v>129.26966323504274</c:v>
                </c:pt>
                <c:pt idx="2">
                  <c:v>139.80846722222222</c:v>
                </c:pt>
                <c:pt idx="3">
                  <c:v>131.91085302564107</c:v>
                </c:pt>
                <c:pt idx="4">
                  <c:v>146.83238252350429</c:v>
                </c:pt>
                <c:pt idx="5">
                  <c:v>130.32559597435898</c:v>
                </c:pt>
                <c:pt idx="6">
                  <c:v>137.86073246794874</c:v>
                </c:pt>
                <c:pt idx="7">
                  <c:v>153.98030299358976</c:v>
                </c:pt>
                <c:pt idx="8">
                  <c:v>127.46321431196583</c:v>
                </c:pt>
                <c:pt idx="9">
                  <c:v>134.7942964017094</c:v>
                </c:pt>
                <c:pt idx="10">
                  <c:v>141.61260517094018</c:v>
                </c:pt>
                <c:pt idx="11">
                  <c:v>145.84106347008549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6E-4344-9A48-BC6E07C9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682624"/>
        <c:axId val="234758144"/>
      </c:barChart>
      <c:catAx>
        <c:axId val="234682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758144"/>
        <c:crosses val="autoZero"/>
        <c:auto val="1"/>
        <c:lblAlgn val="ctr"/>
        <c:lblOffset val="100"/>
        <c:noMultiLvlLbl val="0"/>
      </c:catAx>
      <c:valAx>
        <c:axId val="234758144"/>
        <c:scaling>
          <c:orientation val="minMax"/>
          <c:max val="3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682624"/>
        <c:crosses val="autoZero"/>
        <c:crossBetween val="between"/>
        <c:majorUnit val="50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925624585918461"/>
          <c:y val="0.3455933863102118"/>
          <c:w val="0.21322828358051596"/>
          <c:h val="7.3451436145598667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0337129655757"/>
          <c:y val="0.16435837803923584"/>
          <c:w val="0.81824260467916665"/>
          <c:h val="0.57334695196166519"/>
        </c:manualLayout>
      </c:layout>
      <c:pie3DChart>
        <c:varyColors val="1"/>
        <c:ser>
          <c:idx val="1"/>
          <c:order val="0"/>
          <c:tx>
            <c:v>GHG มกราคม 2559</c:v>
          </c:tx>
          <c:explosion val="25"/>
          <c:dLbls>
            <c:dLbl>
              <c:idx val="1"/>
              <c:layout>
                <c:manualLayout>
                  <c:x val="9.3501773255272203E-2"/>
                  <c:y val="3.13437917870246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6A-4F8F-ABBF-8F539F9AC6F8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6A-4F8F-ABBF-8F539F9AC6F8}"/>
                </c:ext>
              </c:extLst>
            </c:dLbl>
            <c:dLbl>
              <c:idx val="3"/>
              <c:layout>
                <c:manualLayout>
                  <c:x val="-4.5494033344285645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6A-4F8F-ABBF-8F539F9AC6F8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6A-4F8F-ABBF-8F539F9AC6F8}"/>
                </c:ext>
              </c:extLst>
            </c:dLbl>
            <c:dLbl>
              <c:idx val="5"/>
              <c:layout>
                <c:manualLayout>
                  <c:x val="-0.10879219565616151"/>
                  <c:y val="-4.95310833451718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6A-4F8F-ABBF-8F539F9AC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GHG'!$AB$6:$AK$6</c:f>
              <c:numCache>
                <c:formatCode>0.00</c:formatCode>
                <c:ptCount val="10"/>
                <c:pt idx="0">
                  <c:v>8990.9670999999998</c:v>
                </c:pt>
                <c:pt idx="1">
                  <c:v>283.8329</c:v>
                </c:pt>
                <c:pt idx="2">
                  <c:v>99.477031499999981</c:v>
                </c:pt>
                <c:pt idx="3">
                  <c:v>58.282250000000005</c:v>
                </c:pt>
                <c:pt idx="4">
                  <c:v>31.9068</c:v>
                </c:pt>
                <c:pt idx="5">
                  <c:v>94.25</c:v>
                </c:pt>
                <c:pt idx="6">
                  <c:v>1797.5649999999998</c:v>
                </c:pt>
                <c:pt idx="7">
                  <c:v>3793.8331339999995</c:v>
                </c:pt>
                <c:pt idx="8">
                  <c:v>656.08256000000006</c:v>
                </c:pt>
                <c:pt idx="9">
                  <c:v>922.56910000000005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A6A-4F8F-ABBF-8F539F9AC6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33E-2"/>
          <c:y val="0.83895180865194285"/>
          <c:w val="0.86621094986493896"/>
          <c:h val="0.1006319091945007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กุมภาพันธ์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90753472067226"/>
          <c:y val="0.13452704382934519"/>
          <c:w val="0.81824260467916665"/>
          <c:h val="0.57334695196166496"/>
        </c:manualLayout>
      </c:layout>
      <c:pie3DChart>
        <c:varyColors val="1"/>
        <c:ser>
          <c:idx val="1"/>
          <c:order val="0"/>
          <c:tx>
            <c:v>GHG กุมภาพันธ์ 2559</c:v>
          </c:tx>
          <c:explosion val="25"/>
          <c:dLbls>
            <c:dLbl>
              <c:idx val="1"/>
              <c:layout>
                <c:manualLayout>
                  <c:x val="9.3501773255272258E-2"/>
                  <c:y val="3.13437917870246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D-48CE-9F2F-0BA56094E65B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D-48CE-9F2F-0BA56094E65B}"/>
                </c:ext>
              </c:extLst>
            </c:dLbl>
            <c:dLbl>
              <c:idx val="3"/>
              <c:layout>
                <c:manualLayout>
                  <c:x val="-4.5494033344285686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2D-48CE-9F2F-0BA56094E65B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D-48CE-9F2F-0BA56094E65B}"/>
                </c:ext>
              </c:extLst>
            </c:dLbl>
            <c:dLbl>
              <c:idx val="5"/>
              <c:layout>
                <c:manualLayout>
                  <c:x val="-0.10879219565616156"/>
                  <c:y val="-4.95310833451719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D-48CE-9F2F-0BA56094E65B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2D-48CE-9F2F-0BA56094E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GHG'!$AB$7:$AK$7</c:f>
              <c:numCache>
                <c:formatCode>0.00</c:formatCode>
                <c:ptCount val="10"/>
                <c:pt idx="0">
                  <c:v>8654.9757000000009</c:v>
                </c:pt>
                <c:pt idx="1">
                  <c:v>293.69310000000002</c:v>
                </c:pt>
                <c:pt idx="2">
                  <c:v>324.10258649999997</c:v>
                </c:pt>
                <c:pt idx="3">
                  <c:v>59.315100000000008</c:v>
                </c:pt>
                <c:pt idx="4">
                  <c:v>31.020499999999998</c:v>
                </c:pt>
                <c:pt idx="5">
                  <c:v>99.527999999999992</c:v>
                </c:pt>
                <c:pt idx="6">
                  <c:v>1801.6129999999998</c:v>
                </c:pt>
                <c:pt idx="7">
                  <c:v>3022.4084119999998</c:v>
                </c:pt>
                <c:pt idx="8">
                  <c:v>313.60000000000002</c:v>
                </c:pt>
                <c:pt idx="9">
                  <c:v>524.29420000000016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F2D-48CE-9F2F-0BA56094E6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385E-2"/>
          <c:y val="0.83895180865194285"/>
          <c:w val="0.86621094986493863"/>
          <c:h val="0.10063190919450067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มีนาคม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505059751266"/>
          <c:y val="0.13869041203118934"/>
          <c:w val="0.81824260467916665"/>
          <c:h val="0.57334695196166463"/>
        </c:manualLayout>
      </c:layout>
      <c:pie3DChart>
        <c:varyColors val="1"/>
        <c:ser>
          <c:idx val="1"/>
          <c:order val="0"/>
          <c:tx>
            <c:v>GHG มีนาคม 2559</c:v>
          </c:tx>
          <c:explosion val="25"/>
          <c:dLbls>
            <c:dLbl>
              <c:idx val="1"/>
              <c:layout>
                <c:manualLayout>
                  <c:x val="9.3501773255272314E-2"/>
                  <c:y val="3.134379178702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0-416A-B533-AAC214AD3A4C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0-416A-B533-AAC214AD3A4C}"/>
                </c:ext>
              </c:extLst>
            </c:dLbl>
            <c:dLbl>
              <c:idx val="3"/>
              <c:layout>
                <c:manualLayout>
                  <c:x val="-4.5494033344285721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0-416A-B533-AAC214AD3A4C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A0-416A-B533-AAC214AD3A4C}"/>
                </c:ext>
              </c:extLst>
            </c:dLbl>
            <c:dLbl>
              <c:idx val="5"/>
              <c:layout>
                <c:manualLayout>
                  <c:x val="-0.10879219565616161"/>
                  <c:y val="-4.95310833451719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0-416A-B533-AAC214AD3A4C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0-416A-B533-AAC214AD3A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GHG'!$AB$8:$AK$8</c:f>
              <c:numCache>
                <c:formatCode>0.00</c:formatCode>
                <c:ptCount val="10"/>
                <c:pt idx="0">
                  <c:v>10010.567300000001</c:v>
                </c:pt>
                <c:pt idx="1">
                  <c:v>309.892</c:v>
                </c:pt>
                <c:pt idx="2">
                  <c:v>327.31152299999997</c:v>
                </c:pt>
                <c:pt idx="3">
                  <c:v>58.724899999999998</c:v>
                </c:pt>
                <c:pt idx="4">
                  <c:v>30.577349999999999</c:v>
                </c:pt>
                <c:pt idx="5">
                  <c:v>93.496000000000009</c:v>
                </c:pt>
                <c:pt idx="6">
                  <c:v>1795.0349999999999</c:v>
                </c:pt>
                <c:pt idx="7">
                  <c:v>2466.0779920000004</c:v>
                </c:pt>
                <c:pt idx="8">
                  <c:v>313.60000000000002</c:v>
                </c:pt>
                <c:pt idx="9">
                  <c:v>952.30859999999996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FA0-416A-B533-AAC214AD3A4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455E-2"/>
          <c:y val="0.83895180865194285"/>
          <c:w val="0.8662109498649383"/>
          <c:h val="0.10063190919450064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391546205978"/>
          <c:y val="0.1905264447850504"/>
          <c:w val="0.6186194635501675"/>
          <c:h val="0.6365076033338592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'3.0 เปรียบเทียบการใช้พลังงาน'!$G$7</c:f>
              <c:strCache>
                <c:ptCount val="1"/>
                <c:pt idx="0">
                  <c:v>ดีเซล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8.12100869322465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D4-41D4-B509-EB9A0523B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เปรียบเทียบการใช้พลังงาน'!$G$8:$G$19</c:f>
              <c:numCache>
                <c:formatCode>#,##0.00</c:formatCode>
                <c:ptCount val="12"/>
                <c:pt idx="0">
                  <c:v>1382.2899999999997</c:v>
                </c:pt>
                <c:pt idx="1">
                  <c:v>1101.2199999999998</c:v>
                </c:pt>
                <c:pt idx="2">
                  <c:v>898.5200000000001</c:v>
                </c:pt>
                <c:pt idx="3">
                  <c:v>1288.73</c:v>
                </c:pt>
                <c:pt idx="4">
                  <c:v>1477.1200000000001</c:v>
                </c:pt>
                <c:pt idx="5">
                  <c:v>654.79</c:v>
                </c:pt>
                <c:pt idx="6">
                  <c:v>1510.97</c:v>
                </c:pt>
                <c:pt idx="7">
                  <c:v>1347.88</c:v>
                </c:pt>
                <c:pt idx="8">
                  <c:v>522.02</c:v>
                </c:pt>
                <c:pt idx="9">
                  <c:v>650.79</c:v>
                </c:pt>
                <c:pt idx="10">
                  <c:v>1471.55</c:v>
                </c:pt>
                <c:pt idx="11">
                  <c:v>1221.21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D4-41D4-B509-EB9A0523B2E4}"/>
            </c:ext>
          </c:extLst>
        </c:ser>
        <c:ser>
          <c:idx val="0"/>
          <c:order val="0"/>
          <c:tx>
            <c:strRef>
              <c:f>'3.0 เปรียบเทียบการใช้พลังงาน'!$H$7</c:f>
              <c:strCache>
                <c:ptCount val="1"/>
                <c:pt idx="0">
                  <c:v>เบนซีน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เปรียบเทียบการใช้พลังงาน'!$H$8:$H$19</c:f>
              <c:numCache>
                <c:formatCode>#,##0.00</c:formatCode>
                <c:ptCount val="12"/>
                <c:pt idx="0">
                  <c:v>836.84</c:v>
                </c:pt>
                <c:pt idx="1">
                  <c:v>400</c:v>
                </c:pt>
                <c:pt idx="2">
                  <c:v>400</c:v>
                </c:pt>
                <c:pt idx="3">
                  <c:v>600</c:v>
                </c:pt>
                <c:pt idx="4">
                  <c:v>565.26</c:v>
                </c:pt>
                <c:pt idx="5">
                  <c:v>400</c:v>
                </c:pt>
                <c:pt idx="6">
                  <c:v>456.71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D4-41D4-B509-EB9A0523B2E4}"/>
            </c:ext>
          </c:extLst>
        </c:ser>
        <c:ser>
          <c:idx val="2"/>
          <c:order val="2"/>
          <c:tx>
            <c:strRef>
              <c:f>'3.0 เปรียบเทียบการใช้พลังงาน'!$I$7</c:f>
              <c:strCache>
                <c:ptCount val="1"/>
                <c:pt idx="0">
                  <c:v>โซฮอล์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เปรียบเทียบการใช้พลังงาน'!$I$8:$I$19</c:f>
              <c:numCache>
                <c:formatCode>#,##0.00</c:formatCode>
                <c:ptCount val="12"/>
                <c:pt idx="0">
                  <c:v>314.87</c:v>
                </c:pt>
                <c:pt idx="1">
                  <c:v>178.94000000000003</c:v>
                </c:pt>
                <c:pt idx="2">
                  <c:v>325.02</c:v>
                </c:pt>
                <c:pt idx="3">
                  <c:v>101.89</c:v>
                </c:pt>
                <c:pt idx="4">
                  <c:v>275.81</c:v>
                </c:pt>
                <c:pt idx="5">
                  <c:v>168</c:v>
                </c:pt>
                <c:pt idx="6">
                  <c:v>164.64000000000001</c:v>
                </c:pt>
                <c:pt idx="7">
                  <c:v>446.25</c:v>
                </c:pt>
                <c:pt idx="8">
                  <c:v>344.53</c:v>
                </c:pt>
                <c:pt idx="9">
                  <c:v>441.11</c:v>
                </c:pt>
                <c:pt idx="10">
                  <c:v>162.34</c:v>
                </c:pt>
                <c:pt idx="11">
                  <c:v>356.12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4D4-41D4-B509-EB9A0523B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54176"/>
        <c:axId val="195955712"/>
      </c:barChart>
      <c:catAx>
        <c:axId val="19595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5955712"/>
        <c:crosses val="autoZero"/>
        <c:auto val="1"/>
        <c:lblAlgn val="ctr"/>
        <c:lblOffset val="100"/>
        <c:noMultiLvlLbl val="0"/>
      </c:catAx>
      <c:valAx>
        <c:axId val="195955712"/>
        <c:scaling>
          <c:orientation val="minMax"/>
          <c:max val="18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5954176"/>
        <c:crosses val="autoZero"/>
        <c:crossBetween val="between"/>
        <c:majorUnit val="200"/>
      </c:valAx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334419955691325"/>
          <c:y val="0.26015721749542259"/>
          <c:w val="9.7607018705931053E-2"/>
          <c:h val="0.17951777046212319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เมษายน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375782755501"/>
          <c:y val="0.15953260913609596"/>
          <c:w val="0.81824260467916665"/>
          <c:h val="0.5733469519616643"/>
        </c:manualLayout>
      </c:layout>
      <c:pie3DChart>
        <c:varyColors val="1"/>
        <c:ser>
          <c:idx val="1"/>
          <c:order val="0"/>
          <c:tx>
            <c:v>GHG เมษายน 2559</c:v>
          </c:tx>
          <c:explosion val="25"/>
          <c:dLbls>
            <c:dLbl>
              <c:idx val="1"/>
              <c:layout>
                <c:manualLayout>
                  <c:x val="9.3501773255272383E-2"/>
                  <c:y val="3.1343791787024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03-4EB6-8F7F-9EF455143789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03-4EB6-8F7F-9EF455143789}"/>
                </c:ext>
              </c:extLst>
            </c:dLbl>
            <c:dLbl>
              <c:idx val="3"/>
              <c:layout>
                <c:manualLayout>
                  <c:x val="-4.5494033344285749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03-4EB6-8F7F-9EF455143789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03-4EB6-8F7F-9EF455143789}"/>
                </c:ext>
              </c:extLst>
            </c:dLbl>
            <c:dLbl>
              <c:idx val="5"/>
              <c:layout>
                <c:manualLayout>
                  <c:x val="-0.10879219565616165"/>
                  <c:y val="-4.95310833451719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03-4EB6-8F7F-9EF455143789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03-4EB6-8F7F-9EF455143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GHG'!$AB$9:$AK$9</c:f>
              <c:numCache>
                <c:formatCode>0.00</c:formatCode>
                <c:ptCount val="10"/>
                <c:pt idx="0">
                  <c:v>8929.9306000000015</c:v>
                </c:pt>
                <c:pt idx="1">
                  <c:v>257.77379999999999</c:v>
                </c:pt>
                <c:pt idx="2">
                  <c:v>12.835746</c:v>
                </c:pt>
                <c:pt idx="3">
                  <c:v>54.888600000000004</c:v>
                </c:pt>
                <c:pt idx="4">
                  <c:v>26.588999999999999</c:v>
                </c:pt>
                <c:pt idx="5">
                  <c:v>86.71</c:v>
                </c:pt>
                <c:pt idx="6">
                  <c:v>1758.856</c:v>
                </c:pt>
                <c:pt idx="7">
                  <c:v>3537.0483580000005</c:v>
                </c:pt>
                <c:pt idx="8">
                  <c:v>470.40000000000003</c:v>
                </c:pt>
                <c:pt idx="9">
                  <c:v>298.53770000000003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03-4EB6-8F7F-9EF4551437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524E-2"/>
          <c:y val="0.83895180865194285"/>
          <c:w val="0.86621094986493807"/>
          <c:h val="0.10063190919450062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04916326932231"/>
          <c:y val="0.13752559388919439"/>
          <c:w val="0.81824260467916665"/>
          <c:h val="0.57334695196166463"/>
        </c:manualLayout>
      </c:layout>
      <c:pie3DChart>
        <c:varyColors val="1"/>
        <c:ser>
          <c:idx val="1"/>
          <c:order val="0"/>
          <c:tx>
            <c:v>GHG มิถุนายน 2559</c:v>
          </c:tx>
          <c:explosion val="25"/>
          <c:dLbls>
            <c:dLbl>
              <c:idx val="1"/>
              <c:layout>
                <c:manualLayout>
                  <c:x val="9.3501773255272314E-2"/>
                  <c:y val="3.134379178702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3-4B00-A3B5-4F1C19E916B3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3-4B00-A3B5-4F1C19E916B3}"/>
                </c:ext>
              </c:extLst>
            </c:dLbl>
            <c:dLbl>
              <c:idx val="3"/>
              <c:layout>
                <c:manualLayout>
                  <c:x val="-4.5494033344285721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63-4B00-A3B5-4F1C19E916B3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3-4B00-A3B5-4F1C19E916B3}"/>
                </c:ext>
              </c:extLst>
            </c:dLbl>
            <c:dLbl>
              <c:idx val="5"/>
              <c:layout>
                <c:manualLayout>
                  <c:x val="-0.10879219565616161"/>
                  <c:y val="-4.95310833451719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63-4B00-A3B5-4F1C19E91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GHG'!$AB$11:$AK$11</c:f>
              <c:numCache>
                <c:formatCode>0.00</c:formatCode>
                <c:ptCount val="10"/>
                <c:pt idx="0">
                  <c:v>9749.5636000000013</c:v>
                </c:pt>
                <c:pt idx="1">
                  <c:v>247.9136</c:v>
                </c:pt>
                <c:pt idx="2">
                  <c:v>738.05539499999998</c:v>
                </c:pt>
                <c:pt idx="3">
                  <c:v>52.380250000000004</c:v>
                </c:pt>
                <c:pt idx="4">
                  <c:v>24.373249999999999</c:v>
                </c:pt>
                <c:pt idx="5">
                  <c:v>80.301000000000002</c:v>
                </c:pt>
                <c:pt idx="6">
                  <c:v>1752.5309999999999</c:v>
                </c:pt>
                <c:pt idx="7">
                  <c:v>1797.136634</c:v>
                </c:pt>
                <c:pt idx="8">
                  <c:v>313.60000000000002</c:v>
                </c:pt>
                <c:pt idx="9">
                  <c:v>492.24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D63-4B00-A3B5-4F1C19E916B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455E-2"/>
          <c:y val="0.83895180865194285"/>
          <c:w val="0.8662109498649383"/>
          <c:h val="0.10063190919450064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51949061922815"/>
          <c:y val="0.15971547541775444"/>
          <c:w val="0.81824260467916665"/>
          <c:h val="0.5733469519616643"/>
        </c:manualLayout>
      </c:layout>
      <c:pie3DChart>
        <c:varyColors val="1"/>
        <c:ser>
          <c:idx val="1"/>
          <c:order val="0"/>
          <c:tx>
            <c:v>GHG กรกฎาคม 2559</c:v>
          </c:tx>
          <c:explosion val="25"/>
          <c:dLbls>
            <c:dLbl>
              <c:idx val="1"/>
              <c:layout>
                <c:manualLayout>
                  <c:x val="9.3501773255272383E-2"/>
                  <c:y val="3.1343791787024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2-4079-BCA3-7EE88BF61604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079-BCA3-7EE88BF61604}"/>
                </c:ext>
              </c:extLst>
            </c:dLbl>
            <c:dLbl>
              <c:idx val="3"/>
              <c:layout>
                <c:manualLayout>
                  <c:x val="-4.5494033344285749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079-BCA3-7EE88BF61604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2-4079-BCA3-7EE88BF61604}"/>
                </c:ext>
              </c:extLst>
            </c:dLbl>
            <c:dLbl>
              <c:idx val="5"/>
              <c:layout>
                <c:manualLayout>
                  <c:x val="-0.10879219565616165"/>
                  <c:y val="-4.95310833451719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2-4079-BCA3-7EE88BF61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GHG'!$AB$12:$AK$12</c:f>
              <c:numCache>
                <c:formatCode>0.00</c:formatCode>
                <c:ptCount val="10"/>
                <c:pt idx="0">
                  <c:v>8942.7192000000014</c:v>
                </c:pt>
                <c:pt idx="1">
                  <c:v>273.97270000000003</c:v>
                </c:pt>
                <c:pt idx="2">
                  <c:v>30.484896750000001</c:v>
                </c:pt>
                <c:pt idx="3">
                  <c:v>50.167000000000002</c:v>
                </c:pt>
                <c:pt idx="4">
                  <c:v>23.043800000000001</c:v>
                </c:pt>
                <c:pt idx="5">
                  <c:v>76.153999999999996</c:v>
                </c:pt>
                <c:pt idx="6">
                  <c:v>1745.6999999999998</c:v>
                </c:pt>
                <c:pt idx="7">
                  <c:v>4147.0082620000003</c:v>
                </c:pt>
                <c:pt idx="8">
                  <c:v>358.06063999999998</c:v>
                </c:pt>
                <c:pt idx="9">
                  <c:v>482.39520000000005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1F2-4079-BCA3-7EE88BF616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206666244648809E-2"/>
          <c:y val="0.86808035695087238"/>
          <c:w val="0.86621094986493807"/>
          <c:h val="0.10063190919450062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96019365290461"/>
          <c:y val="0.13313666139135158"/>
          <c:w val="0.81824260467916665"/>
          <c:h val="0.57334695196166496"/>
        </c:manualLayout>
      </c:layout>
      <c:pie3DChart>
        <c:varyColors val="1"/>
        <c:ser>
          <c:idx val="1"/>
          <c:order val="0"/>
          <c:tx>
            <c:v>GHG พฤษภาคม 2559</c:v>
          </c:tx>
          <c:explosion val="25"/>
          <c:dLbls>
            <c:dLbl>
              <c:idx val="1"/>
              <c:layout>
                <c:manualLayout>
                  <c:x val="9.3501773255272258E-2"/>
                  <c:y val="3.13437917870246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C3-4289-BA61-C60C85466783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3-4289-BA61-C60C85466783}"/>
                </c:ext>
              </c:extLst>
            </c:dLbl>
            <c:dLbl>
              <c:idx val="3"/>
              <c:layout>
                <c:manualLayout>
                  <c:x val="-4.5494033344285686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3-4289-BA61-C60C85466783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3-4289-BA61-C60C85466783}"/>
                </c:ext>
              </c:extLst>
            </c:dLbl>
            <c:dLbl>
              <c:idx val="5"/>
              <c:layout>
                <c:manualLayout>
                  <c:x val="-0.10879219565616156"/>
                  <c:y val="-4.95310833451719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3-4289-BA61-C60C85466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GHG'!$AB$10:$AK$10</c:f>
              <c:numCache>
                <c:formatCode>0.00</c:formatCode>
                <c:ptCount val="10"/>
                <c:pt idx="0">
                  <c:v>9328.1211000000003</c:v>
                </c:pt>
                <c:pt idx="1">
                  <c:v>215.51580000000001</c:v>
                </c:pt>
                <c:pt idx="2">
                  <c:v>418.76621325000002</c:v>
                </c:pt>
                <c:pt idx="3">
                  <c:v>53.118000000000002</c:v>
                </c:pt>
                <c:pt idx="4">
                  <c:v>23.486949999999997</c:v>
                </c:pt>
                <c:pt idx="5">
                  <c:v>79.17</c:v>
                </c:pt>
                <c:pt idx="6">
                  <c:v>1755.82</c:v>
                </c:pt>
                <c:pt idx="7">
                  <c:v>4054.1035520000005</c:v>
                </c:pt>
                <c:pt idx="8">
                  <c:v>443.16383999999999</c:v>
                </c:pt>
                <c:pt idx="9">
                  <c:v>808.12330000000009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C3-4289-BA61-C60C854667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ln>
          <a:noFill/>
        </a:ln>
      </c:spPr>
    </c:plotArea>
    <c:legend>
      <c:legendPos val="t"/>
      <c:layout>
        <c:manualLayout>
          <c:xMode val="edge"/>
          <c:yMode val="edge"/>
          <c:x val="9.4066600247287385E-2"/>
          <c:y val="0.83895180865194285"/>
          <c:w val="0.86621094986493863"/>
          <c:h val="0.10063190919450067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สิงหาคม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04424714372423"/>
          <c:y val="0.15434586814813495"/>
          <c:w val="0.81824260467916665"/>
          <c:h val="0.57334695196166496"/>
        </c:manualLayout>
      </c:layout>
      <c:pie3DChart>
        <c:varyColors val="1"/>
        <c:ser>
          <c:idx val="1"/>
          <c:order val="0"/>
          <c:explosion val="25"/>
          <c:dLbls>
            <c:dLbl>
              <c:idx val="1"/>
              <c:layout>
                <c:manualLayout>
                  <c:x val="9.3501773255272258E-2"/>
                  <c:y val="3.13437917870246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2-4BA7-B792-2612FB4EA97B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2-4BA7-B792-2612FB4EA97B}"/>
                </c:ext>
              </c:extLst>
            </c:dLbl>
            <c:dLbl>
              <c:idx val="3"/>
              <c:layout>
                <c:manualLayout>
                  <c:x val="-4.5494033344285686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2-4BA7-B792-2612FB4EA97B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2-4BA7-B792-2612FB4EA97B}"/>
                </c:ext>
              </c:extLst>
            </c:dLbl>
            <c:dLbl>
              <c:idx val="5"/>
              <c:layout>
                <c:manualLayout>
                  <c:x val="-0.10879219565616156"/>
                  <c:y val="-4.95310833451719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2-4BA7-B792-2612FB4EA97B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02-4BA7-B792-2612FB4EA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GHG'!$AB$13:$AK$13</c:f>
              <c:numCache>
                <c:formatCode>0.00</c:formatCode>
                <c:ptCount val="10"/>
                <c:pt idx="0">
                  <c:v>9879.7748000000011</c:v>
                </c:pt>
                <c:pt idx="1">
                  <c:v>385.25210000000004</c:v>
                </c:pt>
                <c:pt idx="2">
                  <c:v>0</c:v>
                </c:pt>
                <c:pt idx="3">
                  <c:v>45.740500000000004</c:v>
                </c:pt>
                <c:pt idx="4" formatCode="General">
                  <c:v>8.8629999999999995</c:v>
                </c:pt>
                <c:pt idx="5" formatCode="General">
                  <c:v>116.87</c:v>
                </c:pt>
                <c:pt idx="6" formatCode="General">
                  <c:v>1884.85</c:v>
                </c:pt>
                <c:pt idx="7">
                  <c:v>3699.3914480000003</c:v>
                </c:pt>
                <c:pt idx="8">
                  <c:v>313.60000000000002</c:v>
                </c:pt>
                <c:pt idx="9">
                  <c:v>1307.5125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402-4BA7-B792-2612FB4EA9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385E-2"/>
          <c:y val="0.83895180865194285"/>
          <c:w val="0.86621094986493863"/>
          <c:h val="0.10063190919450067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กันยายน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1825923531865347E-2"/>
          <c:y val="0.16812926250947224"/>
          <c:w val="0.81824260467916665"/>
          <c:h val="0.57334695196166463"/>
        </c:manualLayout>
      </c:layout>
      <c:pie3DChart>
        <c:varyColors val="1"/>
        <c:ser>
          <c:idx val="1"/>
          <c:order val="0"/>
          <c:explosion val="25"/>
          <c:dLbls>
            <c:dLbl>
              <c:idx val="1"/>
              <c:layout>
                <c:manualLayout>
                  <c:x val="9.3501773255272314E-2"/>
                  <c:y val="3.134379178702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A9-4A0C-8705-EC29440149AC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A9-4A0C-8705-EC29440149AC}"/>
                </c:ext>
              </c:extLst>
            </c:dLbl>
            <c:dLbl>
              <c:idx val="3"/>
              <c:layout>
                <c:manualLayout>
                  <c:x val="-4.5494033344285721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A9-4A0C-8705-EC29440149AC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A9-4A0C-8705-EC29440149AC}"/>
                </c:ext>
              </c:extLst>
            </c:dLbl>
            <c:dLbl>
              <c:idx val="5"/>
              <c:layout>
                <c:manualLayout>
                  <c:x val="-0.10879219565616161"/>
                  <c:y val="-4.95310833451719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A9-4A0C-8705-EC29440149AC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A9-4A0C-8705-EC29440149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GHG'!$AB$14:$AK$14</c:f>
              <c:numCache>
                <c:formatCode>0.00</c:formatCode>
                <c:ptCount val="10"/>
                <c:pt idx="0">
                  <c:v>9560.0598000000009</c:v>
                </c:pt>
                <c:pt idx="1">
                  <c:v>319.75220000000002</c:v>
                </c:pt>
                <c:pt idx="2">
                  <c:v>0</c:v>
                </c:pt>
                <c:pt idx="3" formatCode="#,##0.00">
                  <c:v>38.363</c:v>
                </c:pt>
                <c:pt idx="4" formatCode="#,##0.00">
                  <c:v>11.078749999999999</c:v>
                </c:pt>
                <c:pt idx="5" formatCode="#,##0.00">
                  <c:v>92.364999999999995</c:v>
                </c:pt>
                <c:pt idx="6" formatCode="#,##0.00">
                  <c:v>1798.83</c:v>
                </c:pt>
                <c:pt idx="7">
                  <c:v>1432.7360920000001</c:v>
                </c:pt>
                <c:pt idx="8">
                  <c:v>313.60000000000002</c:v>
                </c:pt>
                <c:pt idx="9">
                  <c:v>1009.4729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6A9-4A0C-8705-EC29440149A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455E-2"/>
          <c:y val="0.83895180865194285"/>
          <c:w val="0.8662109498649383"/>
          <c:h val="0.10063190919450064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ตุลาคม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375782755501"/>
          <c:y val="0.15953260913609596"/>
          <c:w val="0.81824260467916665"/>
          <c:h val="0.5733469519616643"/>
        </c:manualLayout>
      </c:layout>
      <c:pie3DChart>
        <c:varyColors val="1"/>
        <c:ser>
          <c:idx val="1"/>
          <c:order val="0"/>
          <c:explosion val="25"/>
          <c:dLbls>
            <c:dLbl>
              <c:idx val="1"/>
              <c:layout>
                <c:manualLayout>
                  <c:x val="9.3501773255272383E-2"/>
                  <c:y val="3.1343791787024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5-4790-A15C-F08BEF481FDD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5-4790-A15C-F08BEF481FDD}"/>
                </c:ext>
              </c:extLst>
            </c:dLbl>
            <c:dLbl>
              <c:idx val="3"/>
              <c:layout>
                <c:manualLayout>
                  <c:x val="-4.5494033344285749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5-4790-A15C-F08BEF481FDD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5-4790-A15C-F08BEF481FDD}"/>
                </c:ext>
              </c:extLst>
            </c:dLbl>
            <c:dLbl>
              <c:idx val="5"/>
              <c:layout>
                <c:manualLayout>
                  <c:x val="-0.10879219565616165"/>
                  <c:y val="-4.95310833451719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B5-4790-A15C-F08BEF481FDD}"/>
                </c:ext>
              </c:extLst>
            </c:dLbl>
            <c:dLbl>
              <c:idx val="8"/>
              <c:layout>
                <c:manualLayout>
                  <c:x val="-5.364290570532107E-2"/>
                  <c:y val="1.49185967712346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5-4790-A15C-F08BEF481F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GHG'!$AB$15:$AK$15</c:f>
              <c:numCache>
                <c:formatCode>0.00</c:formatCode>
                <c:ptCount val="10"/>
                <c:pt idx="0">
                  <c:v>9812.344000000001</c:v>
                </c:pt>
                <c:pt idx="1">
                  <c:v>419.76280000000003</c:v>
                </c:pt>
                <c:pt idx="2">
                  <c:v>0</c:v>
                </c:pt>
                <c:pt idx="3" formatCode="#,##0.00">
                  <c:v>59.02</c:v>
                </c:pt>
                <c:pt idx="4" formatCode="#,##0.00">
                  <c:v>24.373249999999999</c:v>
                </c:pt>
                <c:pt idx="5" formatCode="#,##0.00">
                  <c:v>132.70400000000001</c:v>
                </c:pt>
                <c:pt idx="6" formatCode="#,##0.00">
                  <c:v>1834.2499999999998</c:v>
                </c:pt>
                <c:pt idx="7">
                  <c:v>1786.158234</c:v>
                </c:pt>
                <c:pt idx="8">
                  <c:v>313.60000000000002</c:v>
                </c:pt>
                <c:pt idx="9">
                  <c:v>1292.4523000000002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7B5-4790-A15C-F08BEF481FD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524E-2"/>
          <c:y val="0.83895180865194285"/>
          <c:w val="0.86621094986493807"/>
          <c:h val="0.10063190919450062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ธันวาคม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04916326932231"/>
          <c:y val="0.13752559388919439"/>
          <c:w val="0.81824260467916665"/>
          <c:h val="0.57334695196166463"/>
        </c:manualLayout>
      </c:layout>
      <c:pie3DChart>
        <c:varyColors val="1"/>
        <c:ser>
          <c:idx val="1"/>
          <c:order val="0"/>
          <c:explosion val="25"/>
          <c:dLbls>
            <c:dLbl>
              <c:idx val="1"/>
              <c:layout>
                <c:manualLayout>
                  <c:x val="9.3501773255272314E-2"/>
                  <c:y val="3.1343791787024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79-4D60-BE76-0689D85750F8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79-4D60-BE76-0689D85750F8}"/>
                </c:ext>
              </c:extLst>
            </c:dLbl>
            <c:dLbl>
              <c:idx val="3"/>
              <c:layout>
                <c:manualLayout>
                  <c:x val="-4.5494033344285721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79-4D60-BE76-0689D85750F8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9-4D60-BE76-0689D85750F8}"/>
                </c:ext>
              </c:extLst>
            </c:dLbl>
            <c:dLbl>
              <c:idx val="5"/>
              <c:layout>
                <c:manualLayout>
                  <c:x val="-0.10879219565616161"/>
                  <c:y val="-4.953108334517191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9-4D60-BE76-0689D857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GHG'!$AB$17:$AK$17</c:f>
              <c:numCache>
                <c:formatCode>0.00</c:formatCode>
                <c:ptCount val="10"/>
                <c:pt idx="0">
                  <c:v>9894.3073000000004</c:v>
                </c:pt>
                <c:pt idx="1">
                  <c:v>392.29510000000005</c:v>
                </c:pt>
                <c:pt idx="2">
                  <c:v>0</c:v>
                </c:pt>
                <c:pt idx="3" formatCode="#,##0.00">
                  <c:v>30.985500000000002</c:v>
                </c:pt>
                <c:pt idx="4" formatCode="#,##0.00">
                  <c:v>13.294499999999999</c:v>
                </c:pt>
                <c:pt idx="5" formatCode="#,##0.00">
                  <c:v>116.87</c:v>
                </c:pt>
                <c:pt idx="6" formatCode="#,##0.00">
                  <c:v>1621.7299999999998</c:v>
                </c:pt>
                <c:pt idx="7">
                  <c:v>3351.7329660000005</c:v>
                </c:pt>
                <c:pt idx="8">
                  <c:v>470.40000000000003</c:v>
                </c:pt>
                <c:pt idx="9">
                  <c:v>1043.4316000000001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779-4D60-BE76-0689D85750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9.4066600247287455E-2"/>
          <c:y val="0.83895180865194285"/>
          <c:w val="0.8662109498649383"/>
          <c:h val="0.10063190919450064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GHG </a:t>
            </a:r>
            <a:r>
              <a:rPr lang="th-TH"/>
              <a:t>พฤศจิกายน 2559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96019365290461"/>
          <c:y val="0.13313666139135158"/>
          <c:w val="0.81824260467916665"/>
          <c:h val="0.57334695196166496"/>
        </c:manualLayout>
      </c:layout>
      <c:pie3DChart>
        <c:varyColors val="1"/>
        <c:ser>
          <c:idx val="1"/>
          <c:order val="0"/>
          <c:explosion val="25"/>
          <c:dLbls>
            <c:dLbl>
              <c:idx val="1"/>
              <c:layout>
                <c:manualLayout>
                  <c:x val="9.3501773255272258E-2"/>
                  <c:y val="3.13437917870246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FA-4F0F-8982-EF341143EE29}"/>
                </c:ext>
              </c:extLst>
            </c:dLbl>
            <c:dLbl>
              <c:idx val="2"/>
              <c:layout>
                <c:manualLayout>
                  <c:x val="2.1869531727701192E-2"/>
                  <c:y val="6.994936511909513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FA-4F0F-8982-EF341143EE29}"/>
                </c:ext>
              </c:extLst>
            </c:dLbl>
            <c:dLbl>
              <c:idx val="3"/>
              <c:layout>
                <c:manualLayout>
                  <c:x val="-4.5494033344285686E-2"/>
                  <c:y val="6.72645664071220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FA-4F0F-8982-EF341143EE29}"/>
                </c:ext>
              </c:extLst>
            </c:dLbl>
            <c:dLbl>
              <c:idx val="4"/>
              <c:layout>
                <c:manualLayout>
                  <c:x val="-9.0949788337796073E-2"/>
                  <c:y val="1.86374357621389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FA-4F0F-8982-EF341143EE29}"/>
                </c:ext>
              </c:extLst>
            </c:dLbl>
            <c:dLbl>
              <c:idx val="5"/>
              <c:layout>
                <c:manualLayout>
                  <c:x val="-0.10879219565616156"/>
                  <c:y val="-4.95310833451719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FA-4F0F-8982-EF341143E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'3.0 กราฟ GHG'!$AB$5:$AK$5</c:f>
              <c:strCache>
                <c:ptCount val="10"/>
                <c:pt idx="0">
                  <c:v>พลังงานไฟฟ้า</c:v>
                </c:pt>
                <c:pt idx="1">
                  <c:v>น้ำ</c:v>
                </c:pt>
                <c:pt idx="2">
                  <c:v>กระดาษ</c:v>
                </c:pt>
                <c:pt idx="3">
                  <c:v>กระดาษ</c:v>
                </c:pt>
                <c:pt idx="4">
                  <c:v>กระป๋อง</c:v>
                </c:pt>
                <c:pt idx="5">
                  <c:v>ขวดพลาสติก</c:v>
                </c:pt>
                <c:pt idx="6">
                  <c:v>เศษอาหาร</c:v>
                </c:pt>
                <c:pt idx="7">
                  <c:v>ดีเซล</c:v>
                </c:pt>
                <c:pt idx="8">
                  <c:v>เบนซีน</c:v>
                </c:pt>
                <c:pt idx="9">
                  <c:v>โซฮอล์</c:v>
                </c:pt>
              </c:strCache>
            </c:strRef>
          </c:cat>
          <c:val>
            <c:numRef>
              <c:f>'3.0 กราฟ GHG'!$AB$16:$AK$16</c:f>
              <c:numCache>
                <c:formatCode>0.00</c:formatCode>
                <c:ptCount val="10"/>
                <c:pt idx="0">
                  <c:v>9335.0967000000001</c:v>
                </c:pt>
                <c:pt idx="1">
                  <c:v>337.35970000000003</c:v>
                </c:pt>
                <c:pt idx="2">
                  <c:v>0</c:v>
                </c:pt>
                <c:pt idx="3" formatCode="#,##0.00">
                  <c:v>54.593499999999999</c:v>
                </c:pt>
                <c:pt idx="4" formatCode="#,##0.00">
                  <c:v>19.941749999999999</c:v>
                </c:pt>
                <c:pt idx="5" formatCode="#,##0.00">
                  <c:v>87.463999999999999</c:v>
                </c:pt>
                <c:pt idx="6" formatCode="#,##0.00">
                  <c:v>1745.6999999999998</c:v>
                </c:pt>
                <c:pt idx="7">
                  <c:v>4038.8161300000002</c:v>
                </c:pt>
                <c:pt idx="8">
                  <c:v>313.60000000000002</c:v>
                </c:pt>
                <c:pt idx="9">
                  <c:v>475.65620000000001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FA-4F0F-8982-EF341143EE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ln>
          <a:noFill/>
        </a:ln>
      </c:spPr>
    </c:plotArea>
    <c:legend>
      <c:legendPos val="t"/>
      <c:layout>
        <c:manualLayout>
          <c:xMode val="edge"/>
          <c:yMode val="edge"/>
          <c:x val="9.4066600247287385E-2"/>
          <c:y val="0.83895180865194285"/>
          <c:w val="0.86621094986493863"/>
          <c:h val="0.10063190919450067"/>
        </c:manualLayout>
      </c:layout>
      <c:overlay val="0"/>
      <c:txPr>
        <a:bodyPr/>
        <a:lstStyle/>
        <a:p>
          <a:pPr rtl="0">
            <a:defRPr sz="1200"/>
          </a:pPr>
          <a:endParaRPr lang="th-TH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เปรียบเทียบการใช้พลังงาน'!$O$6</c:f>
              <c:strCache>
                <c:ptCount val="1"/>
                <c:pt idx="0">
                  <c:v>ปริมาณการปล่อย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rgbClr val="7030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เปรียบเทียบการใช้พลังงาน'!$O$8:$O$19</c:f>
              <c:numCache>
                <c:formatCode>#,##0.00</c:formatCode>
                <c:ptCount val="12"/>
                <c:pt idx="0">
                  <c:v>16728.765875500001</c:v>
                </c:pt>
                <c:pt idx="1">
                  <c:v>15124.550598500002</c:v>
                </c:pt>
                <c:pt idx="2">
                  <c:v>16357.590665</c:v>
                </c:pt>
                <c:pt idx="3">
                  <c:v>15433.569804000004</c:v>
                </c:pt>
                <c:pt idx="4">
                  <c:v>17179.388755250002</c:v>
                </c:pt>
                <c:pt idx="5">
                  <c:v>15248.094729</c:v>
                </c:pt>
                <c:pt idx="6">
                  <c:v>16129.705698750002</c:v>
                </c:pt>
                <c:pt idx="7">
                  <c:v>18015.695450250001</c:v>
                </c:pt>
                <c:pt idx="8">
                  <c:v>14913.196074500001</c:v>
                </c:pt>
                <c:pt idx="9">
                  <c:v>15770.932679</c:v>
                </c:pt>
                <c:pt idx="10">
                  <c:v>16568.674805000002</c:v>
                </c:pt>
                <c:pt idx="11">
                  <c:v>17063.404426000001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F6-4FEA-8CDC-CA5F174E1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976576"/>
        <c:axId val="196027520"/>
      </c:barChart>
      <c:catAx>
        <c:axId val="19597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6027520"/>
        <c:crosses val="autoZero"/>
        <c:auto val="1"/>
        <c:lblAlgn val="ctr"/>
        <c:lblOffset val="100"/>
        <c:noMultiLvlLbl val="0"/>
      </c:catAx>
      <c:valAx>
        <c:axId val="196027520"/>
        <c:scaling>
          <c:orientation val="minMax"/>
          <c:max val="20000"/>
          <c:min val="1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200"/>
            </a:pPr>
            <a:endParaRPr lang="th-TH"/>
          </a:p>
        </c:txPr>
        <c:crossAx val="195976576"/>
        <c:crosses val="autoZero"/>
        <c:crossBetween val="between"/>
        <c:majorUnit val="1000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463816815766338"/>
          <c:y val="0.42977926206686595"/>
          <c:w val="0.19575685929989942"/>
          <c:h val="4.537913473731511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เปรียบเทียบการใช้พลังงาน'!$E$6</c:f>
              <c:strCache>
                <c:ptCount val="1"/>
                <c:pt idx="0">
                  <c:v>ปริมาณการใช้ </c:v>
                </c:pt>
              </c:strCache>
            </c:strRef>
          </c:tx>
          <c:spPr>
            <a:solidFill>
              <a:srgbClr val="FF3737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เปรียบเทียบการใช้พลังงาน'!$E$8:$E$19</c:f>
              <c:numCache>
                <c:formatCode>#,##0.00</c:formatCode>
                <c:ptCount val="12"/>
                <c:pt idx="0">
                  <c:v>15467</c:v>
                </c:pt>
                <c:pt idx="1">
                  <c:v>14889</c:v>
                </c:pt>
                <c:pt idx="2">
                  <c:v>17221</c:v>
                </c:pt>
                <c:pt idx="3">
                  <c:v>15362</c:v>
                </c:pt>
                <c:pt idx="4">
                  <c:v>16047</c:v>
                </c:pt>
                <c:pt idx="5">
                  <c:v>16772</c:v>
                </c:pt>
                <c:pt idx="6">
                  <c:v>15384</c:v>
                </c:pt>
                <c:pt idx="7">
                  <c:v>16996</c:v>
                </c:pt>
                <c:pt idx="8">
                  <c:v>16446</c:v>
                </c:pt>
                <c:pt idx="9">
                  <c:v>16880</c:v>
                </c:pt>
                <c:pt idx="10">
                  <c:v>16059</c:v>
                </c:pt>
                <c:pt idx="11">
                  <c:v>17021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DE-4F86-A984-5A4ED94E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060672"/>
        <c:axId val="196062208"/>
      </c:barChart>
      <c:catAx>
        <c:axId val="19606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6062208"/>
        <c:crosses val="autoZero"/>
        <c:auto val="1"/>
        <c:lblAlgn val="ctr"/>
        <c:lblOffset val="100"/>
        <c:noMultiLvlLbl val="0"/>
      </c:catAx>
      <c:valAx>
        <c:axId val="196062208"/>
        <c:scaling>
          <c:orientation val="minMax"/>
          <c:min val="12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196060672"/>
        <c:crosses val="autoZero"/>
        <c:crossBetween val="between"/>
        <c:majorUnit val="1000"/>
      </c:valAx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6568763623665681"/>
          <c:y val="0.32764371107396706"/>
          <c:w val="0.13515254125175127"/>
          <c:h val="4.587343664967512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เปรียบเทียบการใช้พลังงาน'!$F$6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เปรียบเทียบการใช้พลังงาน'!$F$8:$F$19</c:f>
              <c:numCache>
                <c:formatCode>#,##0.00</c:formatCode>
                <c:ptCount val="12"/>
                <c:pt idx="0">
                  <c:v>132.19658119658121</c:v>
                </c:pt>
                <c:pt idx="1">
                  <c:v>127.25641025641026</c:v>
                </c:pt>
                <c:pt idx="2">
                  <c:v>147.18803418803418</c:v>
                </c:pt>
                <c:pt idx="3">
                  <c:v>131.29914529914529</c:v>
                </c:pt>
                <c:pt idx="4">
                  <c:v>137.15384615384616</c:v>
                </c:pt>
                <c:pt idx="5">
                  <c:v>143.35042735042734</c:v>
                </c:pt>
                <c:pt idx="6">
                  <c:v>131.48717948717947</c:v>
                </c:pt>
                <c:pt idx="7">
                  <c:v>145.26495726495727</c:v>
                </c:pt>
                <c:pt idx="8">
                  <c:v>140.56410256410257</c:v>
                </c:pt>
                <c:pt idx="9">
                  <c:v>144.27350427350427</c:v>
                </c:pt>
                <c:pt idx="10">
                  <c:v>137.25641025641025</c:v>
                </c:pt>
                <c:pt idx="11">
                  <c:v>145.47863247863248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3B-4B26-9D95-E2AEEE99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61664"/>
        <c:axId val="216163456"/>
      </c:barChart>
      <c:catAx>
        <c:axId val="21616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16163456"/>
        <c:crosses val="autoZero"/>
        <c:auto val="1"/>
        <c:lblAlgn val="ctr"/>
        <c:lblOffset val="100"/>
        <c:noMultiLvlLbl val="0"/>
      </c:catAx>
      <c:valAx>
        <c:axId val="216163456"/>
        <c:scaling>
          <c:orientation val="minMax"/>
          <c:max val="180"/>
          <c:min val="7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16161664"/>
        <c:crosses val="autoZero"/>
        <c:crossBetween val="between"/>
        <c:majorUnit val="10"/>
      </c:valAx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633396318213186"/>
          <c:y val="0.20387045328386014"/>
          <c:w val="0.18639489902157724"/>
          <c:h val="7.3478608750076363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9583189310583E-2"/>
          <c:y val="0.17532204489506883"/>
          <c:w val="0.62935826730801492"/>
          <c:h val="0.68745255685752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เปรียบเทียบการใช้พลังงาน'!$N$6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เปรียบเทียบการใช้พลังงาน'!$N$8:$N$19</c:f>
              <c:numCache>
                <c:formatCode>#,##0.00</c:formatCode>
                <c:ptCount val="12"/>
                <c:pt idx="0">
                  <c:v>3.4444444444444446</c:v>
                </c:pt>
                <c:pt idx="1">
                  <c:v>3.5641025641025643</c:v>
                </c:pt>
                <c:pt idx="2">
                  <c:v>3.7606837606837606</c:v>
                </c:pt>
                <c:pt idx="3">
                  <c:v>3.1282051282051282</c:v>
                </c:pt>
                <c:pt idx="4">
                  <c:v>2.6153846153846154</c:v>
                </c:pt>
                <c:pt idx="5">
                  <c:v>3.0085470085470085</c:v>
                </c:pt>
                <c:pt idx="6">
                  <c:v>3.324786324786325</c:v>
                </c:pt>
                <c:pt idx="7">
                  <c:v>4.6752136752136755</c:v>
                </c:pt>
                <c:pt idx="8">
                  <c:v>3.8803418803418803</c:v>
                </c:pt>
                <c:pt idx="9">
                  <c:v>5.0940170940170937</c:v>
                </c:pt>
                <c:pt idx="10">
                  <c:v>4.0940170940170937</c:v>
                </c:pt>
                <c:pt idx="11">
                  <c:v>4.7606837606837606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34-452E-A78A-4FADE4ADE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26240"/>
        <c:axId val="231627776"/>
      </c:barChart>
      <c:catAx>
        <c:axId val="23162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1627776"/>
        <c:crosses val="autoZero"/>
        <c:auto val="1"/>
        <c:lblAlgn val="ctr"/>
        <c:lblOffset val="100"/>
        <c:noMultiLvlLbl val="0"/>
      </c:catAx>
      <c:valAx>
        <c:axId val="231627776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1626240"/>
        <c:crosses val="autoZero"/>
        <c:crossBetween val="between"/>
        <c:majorUnit val="1"/>
      </c:valAx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legend>
      <c:legendPos val="r"/>
      <c:legendEntry>
        <c:idx val="0"/>
        <c:txPr>
          <a:bodyPr/>
          <a:lstStyle/>
          <a:p>
            <a:pPr>
              <a:defRPr sz="1600"/>
            </a:pPr>
            <a:endParaRPr lang="th-TH"/>
          </a:p>
        </c:txPr>
      </c:legendEntry>
      <c:layout>
        <c:manualLayout>
          <c:xMode val="edge"/>
          <c:yMode val="edge"/>
          <c:x val="0.72808608781412454"/>
          <c:y val="0.18133221039995759"/>
          <c:w val="0.17610005686489028"/>
          <c:h val="4.5374725424738513E-2"/>
        </c:manualLayout>
      </c:layout>
      <c:overlay val="0"/>
      <c:txPr>
        <a:bodyPr/>
        <a:lstStyle/>
        <a:p>
          <a:pPr>
            <a:defRPr sz="12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391546205978"/>
          <c:y val="0.1905264447850504"/>
          <c:w val="0.61861946355016784"/>
          <c:h val="0.636507603333859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'3.0 เปรียบเทียบการใช้พลังงาน'!$J$7</c:f>
              <c:strCache>
                <c:ptCount val="1"/>
                <c:pt idx="0">
                  <c:v>ดีเซล</c:v>
                </c:pt>
              </c:strCache>
            </c:strRef>
          </c:tx>
          <c:spPr>
            <a:solidFill>
              <a:srgbClr val="F7923F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8.12100869322465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0-407E-9F84-5084EA6A6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เปรียบเทียบการใช้พลังงาน'!$J$8:$J$19</c:f>
              <c:numCache>
                <c:formatCode>#,##0.00</c:formatCode>
                <c:ptCount val="12"/>
                <c:pt idx="0">
                  <c:v>11.814444444444442</c:v>
                </c:pt>
                <c:pt idx="1">
                  <c:v>9.4121367521367496</c:v>
                </c:pt>
                <c:pt idx="2">
                  <c:v>7.6796581196581206</c:v>
                </c:pt>
                <c:pt idx="3">
                  <c:v>11.014786324786325</c:v>
                </c:pt>
                <c:pt idx="4">
                  <c:v>12.624957264957265</c:v>
                </c:pt>
                <c:pt idx="5">
                  <c:v>5.5964957264957258</c:v>
                </c:pt>
                <c:pt idx="6">
                  <c:v>12.914273504273504</c:v>
                </c:pt>
                <c:pt idx="7">
                  <c:v>11.520341880341881</c:v>
                </c:pt>
                <c:pt idx="8">
                  <c:v>4.4617094017094017</c:v>
                </c:pt>
                <c:pt idx="9">
                  <c:v>5.5623076923076917</c:v>
                </c:pt>
                <c:pt idx="10">
                  <c:v>12.577350427350426</c:v>
                </c:pt>
                <c:pt idx="11">
                  <c:v>10.437692307692307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30-407E-9F84-5084EA6A6AA3}"/>
            </c:ext>
          </c:extLst>
        </c:ser>
        <c:ser>
          <c:idx val="0"/>
          <c:order val="0"/>
          <c:tx>
            <c:strRef>
              <c:f>'3.0 เปรียบเทียบการใช้พลังงาน'!$K$7</c:f>
              <c:strCache>
                <c:ptCount val="1"/>
                <c:pt idx="0">
                  <c:v>เบนซีน</c:v>
                </c:pt>
              </c:strCache>
            </c:strRef>
          </c:tx>
          <c:spPr>
            <a:solidFill>
              <a:srgbClr val="59B3CB"/>
            </a:solidFill>
            <a:ln>
              <a:solidFill>
                <a:sysClr val="window" lastClr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เปรียบเทียบการใช้พลังงาน'!$K$8:$K$19</c:f>
              <c:numCache>
                <c:formatCode>#,##0.00</c:formatCode>
                <c:ptCount val="12"/>
                <c:pt idx="0">
                  <c:v>7.1524786324786325</c:v>
                </c:pt>
                <c:pt idx="1">
                  <c:v>3.4188034188034186</c:v>
                </c:pt>
                <c:pt idx="2">
                  <c:v>3.4188034188034186</c:v>
                </c:pt>
                <c:pt idx="3">
                  <c:v>5.1282051282051286</c:v>
                </c:pt>
                <c:pt idx="4">
                  <c:v>4.8312820512820513</c:v>
                </c:pt>
                <c:pt idx="5">
                  <c:v>3.4188034188034186</c:v>
                </c:pt>
                <c:pt idx="6">
                  <c:v>3.9035042735042733</c:v>
                </c:pt>
                <c:pt idx="7">
                  <c:v>3.4188034188034186</c:v>
                </c:pt>
                <c:pt idx="8">
                  <c:v>3.4188034188034186</c:v>
                </c:pt>
                <c:pt idx="9">
                  <c:v>3.4188034188034186</c:v>
                </c:pt>
                <c:pt idx="10">
                  <c:v>3.4188034188034186</c:v>
                </c:pt>
                <c:pt idx="11">
                  <c:v>5.1282051282051286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30-407E-9F84-5084EA6A6AA3}"/>
            </c:ext>
          </c:extLst>
        </c:ser>
        <c:ser>
          <c:idx val="2"/>
          <c:order val="2"/>
          <c:tx>
            <c:strRef>
              <c:f>'3.0 เปรียบเทียบการใช้พลังงาน'!$L$7</c:f>
              <c:strCache>
                <c:ptCount val="1"/>
                <c:pt idx="0">
                  <c:v>โซฮอล์</c:v>
                </c:pt>
              </c:strCache>
            </c:strRef>
          </c:tx>
          <c:spPr>
            <a:solidFill>
              <a:srgbClr val="8F77A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เปรียบเทียบการใช้พลังงาน'!$L$8:$L$19</c:f>
              <c:numCache>
                <c:formatCode>#,##0.00</c:formatCode>
                <c:ptCount val="12"/>
                <c:pt idx="0">
                  <c:v>2.6911965811965812</c:v>
                </c:pt>
                <c:pt idx="1">
                  <c:v>1.5294017094017096</c:v>
                </c:pt>
                <c:pt idx="2">
                  <c:v>2.7779487179487177</c:v>
                </c:pt>
                <c:pt idx="3">
                  <c:v>0.87085470085470085</c:v>
                </c:pt>
                <c:pt idx="4">
                  <c:v>2.3573504273504273</c:v>
                </c:pt>
                <c:pt idx="5">
                  <c:v>1.4358974358974359</c:v>
                </c:pt>
                <c:pt idx="6">
                  <c:v>1.4071794871794874</c:v>
                </c:pt>
                <c:pt idx="7">
                  <c:v>3.8141025641025643</c:v>
                </c:pt>
                <c:pt idx="8">
                  <c:v>2.9447008547008546</c:v>
                </c:pt>
                <c:pt idx="9">
                  <c:v>3.7701709401709405</c:v>
                </c:pt>
                <c:pt idx="10">
                  <c:v>1.3875213675213676</c:v>
                </c:pt>
                <c:pt idx="11">
                  <c:v>3.0437606837606839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330-407E-9F84-5084EA6A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57024"/>
        <c:axId val="233858560"/>
      </c:barChart>
      <c:catAx>
        <c:axId val="23385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858560"/>
        <c:crosses val="autoZero"/>
        <c:auto val="1"/>
        <c:lblAlgn val="ctr"/>
        <c:lblOffset val="100"/>
        <c:noMultiLvlLbl val="0"/>
      </c:catAx>
      <c:valAx>
        <c:axId val="233858560"/>
        <c:scaling>
          <c:orientation val="minMax"/>
          <c:max val="18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857024"/>
        <c:crosses val="autoZero"/>
        <c:crossBetween val="between"/>
        <c:majorUnit val="2"/>
      </c:valAx>
      <c:spPr>
        <a:solidFill>
          <a:schemeClr val="lt1"/>
        </a:solidFill>
        <a:ln w="25400" cap="flat" cmpd="sng" algn="ctr">
          <a:solidFill>
            <a:schemeClr val="accent4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334419955691325"/>
          <c:y val="0.26015721749542259"/>
          <c:w val="9.7607018705931053E-2"/>
          <c:h val="0.17951777046212331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5475375430764"/>
          <c:y val="0.17667664976680431"/>
          <c:w val="0.62770574294233161"/>
          <c:h val="0.69209738913228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'3.0 เปรียบเทียบการใช้พลังงาน'!$P$6</c:f>
              <c:strCache>
                <c:ptCount val="1"/>
                <c:pt idx="0">
                  <c:v>ค่าเฉลี่ยต่อประชากร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dLbl>
              <c:idx val="5"/>
              <c:layout>
                <c:manualLayout>
                  <c:x val="-1.918138572875817E-5"/>
                  <c:y val="-9.47411964831206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51-4369-BB23-AE099FDB35B7}"/>
                </c:ext>
              </c:extLst>
            </c:dLbl>
            <c:dLbl>
              <c:idx val="6"/>
              <c:layout>
                <c:manualLayout>
                  <c:x val="-1.192791289796376E-3"/>
                  <c:y val="-1.1365727900361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51-4369-BB23-AE099FDB3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เปรียบเทียบการใช้พลังงาน'!$P$8:$P$19</c:f>
              <c:numCache>
                <c:formatCode>#,##0.00</c:formatCode>
                <c:ptCount val="12"/>
                <c:pt idx="0">
                  <c:v>142.98090491880342</c:v>
                </c:pt>
                <c:pt idx="1">
                  <c:v>129.26966323504274</c:v>
                </c:pt>
                <c:pt idx="2">
                  <c:v>139.80846722222222</c:v>
                </c:pt>
                <c:pt idx="3">
                  <c:v>131.91085302564107</c:v>
                </c:pt>
                <c:pt idx="4">
                  <c:v>146.83238252350429</c:v>
                </c:pt>
                <c:pt idx="5">
                  <c:v>130.32559597435898</c:v>
                </c:pt>
                <c:pt idx="6">
                  <c:v>137.86073246794874</c:v>
                </c:pt>
                <c:pt idx="7">
                  <c:v>153.98030299358976</c:v>
                </c:pt>
                <c:pt idx="8">
                  <c:v>127.46321431196583</c:v>
                </c:pt>
                <c:pt idx="9">
                  <c:v>134.7942964017094</c:v>
                </c:pt>
                <c:pt idx="10">
                  <c:v>141.61260517094018</c:v>
                </c:pt>
                <c:pt idx="11">
                  <c:v>145.84106347008549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51-4369-BB23-AE099FDB3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040704"/>
        <c:axId val="234042496"/>
      </c:barChart>
      <c:catAx>
        <c:axId val="23404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042496"/>
        <c:crosses val="autoZero"/>
        <c:auto val="1"/>
        <c:lblAlgn val="ctr"/>
        <c:lblOffset val="100"/>
        <c:noMultiLvlLbl val="0"/>
      </c:catAx>
      <c:valAx>
        <c:axId val="234042496"/>
        <c:scaling>
          <c:orientation val="minMax"/>
          <c:max val="3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4040704"/>
        <c:crosses val="autoZero"/>
        <c:crossBetween val="between"/>
        <c:majorUnit val="50"/>
      </c:valAx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925624585918461"/>
          <c:y val="0.3455933863102118"/>
          <c:w val="0.21322828358051596"/>
          <c:h val="7.3451436145598667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9583189310583E-2"/>
          <c:y val="0.17532204489506878"/>
          <c:w val="0.62935826730801459"/>
          <c:h val="0.68745255685752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'3.0 เปรียบเทียบการใช้พลังงาน'!$M$6</c:f>
              <c:strCache>
                <c:ptCount val="1"/>
                <c:pt idx="0">
                  <c:v>ปริมาณการใช้ 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'3.0 เปรียบเทียบการใช้พลังงาน'!$A$8:$C$19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กรกฎาคม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'3.0 เปรียบเทียบการใช้พลังงาน'!$M$8:$M$19</c:f>
              <c:numCache>
                <c:formatCode>#,##0.00</c:formatCode>
                <c:ptCount val="12"/>
                <c:pt idx="0">
                  <c:v>403</c:v>
                </c:pt>
                <c:pt idx="1">
                  <c:v>417</c:v>
                </c:pt>
                <c:pt idx="2">
                  <c:v>440</c:v>
                </c:pt>
                <c:pt idx="3">
                  <c:v>366</c:v>
                </c:pt>
                <c:pt idx="4">
                  <c:v>306</c:v>
                </c:pt>
                <c:pt idx="5">
                  <c:v>352</c:v>
                </c:pt>
                <c:pt idx="6">
                  <c:v>389</c:v>
                </c:pt>
                <c:pt idx="7">
                  <c:v>547</c:v>
                </c:pt>
                <c:pt idx="8">
                  <c:v>454</c:v>
                </c:pt>
                <c:pt idx="9">
                  <c:v>596</c:v>
                </c:pt>
                <c:pt idx="10">
                  <c:v>479</c:v>
                </c:pt>
                <c:pt idx="11">
                  <c:v>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61-48FB-8F91-B3CC204EC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555840"/>
        <c:axId val="233557376"/>
      </c:barChart>
      <c:catAx>
        <c:axId val="23355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557376"/>
        <c:crosses val="autoZero"/>
        <c:auto val="1"/>
        <c:lblAlgn val="ctr"/>
        <c:lblOffset val="100"/>
        <c:noMultiLvlLbl val="0"/>
      </c:catAx>
      <c:valAx>
        <c:axId val="233557376"/>
        <c:scaling>
          <c:orientation val="minMax"/>
          <c:max val="55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th-TH"/>
          </a:p>
        </c:txPr>
        <c:crossAx val="233555840"/>
        <c:crosses val="autoZero"/>
        <c:crossBetween val="between"/>
        <c:majorUnit val="25"/>
      </c:valAx>
      <c:spPr>
        <a:solidFill>
          <a:schemeClr val="lt1"/>
        </a:solidFill>
        <a:ln w="25400" cap="flat" cmpd="sng" algn="ctr">
          <a:solidFill>
            <a:schemeClr val="accent5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3498264141079961"/>
          <c:y val="0.28178853742831828"/>
          <c:w val="0.13536441362053045"/>
          <c:h val="4.531938440007488E-2"/>
        </c:manualLayout>
      </c:layout>
      <c:overlay val="0"/>
      <c:txPr>
        <a:bodyPr/>
        <a:lstStyle/>
        <a:p>
          <a:pPr>
            <a:defRPr sz="1600"/>
          </a:pPr>
          <a:endParaRPr lang="th-TH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5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18" Type="http://schemas.openxmlformats.org/officeDocument/2006/relationships/chart" Target="../charts/chart2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17" Type="http://schemas.openxmlformats.org/officeDocument/2006/relationships/chart" Target="../charts/chart25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20" Type="http://schemas.openxmlformats.org/officeDocument/2006/relationships/chart" Target="../charts/chart28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19" Type="http://schemas.openxmlformats.org/officeDocument/2006/relationships/chart" Target="../charts/chart27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283845</xdr:colOff>
      <xdr:row>0</xdr:row>
      <xdr:rowOff>87631</xdr:rowOff>
    </xdr:from>
    <xdr:to>
      <xdr:col>12</xdr:col>
      <xdr:colOff>236220</xdr:colOff>
      <xdr:row>0</xdr:row>
      <xdr:rowOff>396796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170420" y="87631"/>
          <a:ext cx="1495425" cy="309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 </a:t>
          </a:r>
          <a:r>
            <a:rPr lang="en-US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4</a:t>
          </a:r>
          <a:r>
            <a:rPr lang="th-TH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.1</a:t>
          </a: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0.74472</cdr:x>
      <cdr:y>0.48885</cdr:y>
    </cdr:from>
    <cdr:to>
      <cdr:x>1</cdr:x>
      <cdr:y>0.8289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8243458" y="3463637"/>
          <a:ext cx="2825705" cy="2409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th-TH" sz="1400" b="1">
              <a:solidFill>
                <a:sysClr val="windowText" lastClr="000000"/>
              </a:solidFill>
              <a:latin typeface="Calibri"/>
              <a:cs typeface="Tahoma"/>
            </a:rPr>
            <a:t>ค่ามาตรฐานปี 2558 </a:t>
          </a:r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  <a:t/>
          </a:r>
          <a:b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</a:b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ดีเซล	24.89  ลิตร</a:t>
          </a:r>
          <a:r>
            <a:rPr lang="en-US" sz="1600" b="1">
              <a:solidFill>
                <a:srgbClr val="FF0000"/>
              </a:solidFill>
              <a:latin typeface="Calibri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คน</a:t>
          </a:r>
        </a:p>
        <a:p xmlns:a="http://schemas.openxmlformats.org/drawingml/2006/main"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เบนซีน	3.21  ลิตร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</a:p>
        <a:p xmlns:a="http://schemas.openxmlformats.org/drawingml/2006/main"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โซฮอล์	2.56  ลิตร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  <a:endParaRPr lang="th-TH" sz="1400" b="1">
            <a:solidFill>
              <a:srgbClr val="FF0000"/>
            </a:solidFill>
            <a:latin typeface="Calibri"/>
            <a:ea typeface="+mn-ea"/>
            <a:cs typeface="+mn-cs"/>
          </a:endParaRPr>
        </a:p>
        <a:p xmlns:a="http://schemas.openxmlformats.org/drawingml/2006/main"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cs typeface="Tahoma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cs typeface="Tahoma"/>
            </a:rPr>
            <a:t>	</a:t>
          </a:r>
          <a:endParaRPr lang="th-TH" sz="140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r>
            <a:rPr lang="th-TH" sz="1400"/>
            <a:t>	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0.75569</cdr:x>
      <cdr:y>0.52026</cdr:y>
    </cdr:from>
    <cdr:to>
      <cdr:x>0.99475</cdr:x>
      <cdr:y>0.77184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8312728" y="3688773"/>
          <a:ext cx="2629745" cy="1783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th-TH" sz="1400" b="1">
              <a:solidFill>
                <a:sysClr val="windowText" lastClr="000000"/>
              </a:solidFill>
              <a:latin typeface="Calibri"/>
              <a:cs typeface="Tahoma"/>
            </a:rPr>
            <a:t>ค่ามาตรฐานปี 2558 </a:t>
          </a:r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  <a:t/>
          </a:r>
          <a:b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</a:br>
          <a:r>
            <a:rPr lang="en-US" sz="1600" b="1">
              <a:solidFill>
                <a:srgbClr val="FF0000"/>
              </a:solidFill>
              <a:latin typeface="Calibri"/>
              <a:cs typeface="Tahoma"/>
            </a:rPr>
            <a:t>GHGs</a:t>
          </a:r>
          <a:r>
            <a:rPr lang="en-US" sz="1600" b="1" baseline="0">
              <a:solidFill>
                <a:srgbClr val="FF0000"/>
              </a:solidFill>
              <a:latin typeface="Calibri"/>
              <a:cs typeface="Tahoma"/>
            </a:rPr>
            <a:t>   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218.34  </a:t>
          </a:r>
          <a:r>
            <a:rPr lang="en-US" sz="1600" b="1">
              <a:solidFill>
                <a:srgbClr val="FF0000"/>
              </a:solidFill>
              <a:latin typeface="Calibri"/>
              <a:cs typeface="Tahoma"/>
            </a:rPr>
            <a:t>kgCO</a:t>
          </a:r>
          <a:r>
            <a:rPr lang="en-US" sz="1600" b="1" baseline="-25000">
              <a:solidFill>
                <a:srgbClr val="FF0000"/>
              </a:solidFill>
              <a:latin typeface="Calibri"/>
              <a:cs typeface="Tahoma"/>
            </a:rPr>
            <a:t>2</a:t>
          </a:r>
          <a:r>
            <a:rPr lang="en-US" sz="1600" b="1">
              <a:solidFill>
                <a:srgbClr val="FF0000"/>
              </a:solidFill>
              <a:latin typeface="Calibri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คน</a:t>
          </a:r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cs typeface="Tahoma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cs typeface="Tahoma"/>
            </a:rPr>
            <a:t>	</a:t>
          </a:r>
          <a:endParaRPr lang="th-TH" sz="140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r>
            <a:rPr lang="th-TH" sz="1400"/>
            <a:t>	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116979</xdr:colOff>
      <xdr:row>1</xdr:row>
      <xdr:rowOff>406910</xdr:rowOff>
    </xdr:from>
    <xdr:to>
      <xdr:col>31</xdr:col>
      <xdr:colOff>775067</xdr:colOff>
      <xdr:row>18</xdr:row>
      <xdr:rowOff>265357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pSpPr/>
      </xdr:nvGrpSpPr>
      <xdr:grpSpPr>
        <a:xfrm>
          <a:off x="11495024" y="805228"/>
          <a:ext cx="11048998" cy="7114765"/>
          <a:chOff x="25233861" y="-3240299"/>
          <a:chExt cx="7302311" cy="5104789"/>
        </a:xfrm>
      </xdr:grpSpPr>
      <xdr:grpSp>
        <xdr:nvGrpSpPr>
          <xdr:cNvPr id="3" name="กลุ่ม 4">
            <a:extLst>
              <a:ext uri="{FF2B5EF4-FFF2-40B4-BE49-F238E27FC236}">
                <a16:creationId xmlns:a16="http://schemas.microsoft.com/office/drawing/2014/main" xmlns="" id="{00000000-0008-0000-0800-000003000000}"/>
              </a:ext>
            </a:extLst>
          </xdr:cNvPr>
          <xdr:cNvGrpSpPr/>
        </xdr:nvGrpSpPr>
        <xdr:grpSpPr>
          <a:xfrm>
            <a:off x="25233861" y="-3240299"/>
            <a:ext cx="7302311" cy="5104789"/>
            <a:chOff x="25233861" y="-3240299"/>
            <a:chExt cx="7302311" cy="5104789"/>
          </a:xfrm>
        </xdr:grpSpPr>
        <xdr:graphicFrame macro="">
          <xdr:nvGraphicFramePr>
            <xdr:cNvPr id="5" name="แผนภูมิ 2">
              <a:extLst>
                <a:ext uri="{FF2B5EF4-FFF2-40B4-BE49-F238E27FC236}">
                  <a16:creationId xmlns:a16="http://schemas.microsoft.com/office/drawing/2014/main" xmlns="" id="{00000000-0008-0000-0800-000005000000}"/>
                </a:ext>
              </a:extLst>
            </xdr:cNvPr>
            <xdr:cNvGraphicFramePr/>
          </xdr:nvGraphicFramePr>
          <xdr:xfrm>
            <a:off x="25233861" y="-3240299"/>
            <a:ext cx="7302311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สี่เหลี่ยมมุมมน 13">
              <a:extLst>
                <a:ext uri="{FF2B5EF4-FFF2-40B4-BE49-F238E27FC236}">
                  <a16:creationId xmlns:a16="http://schemas.microsoft.com/office/drawing/2014/main" xmlns="" id="{00000000-0008-0000-0800-000006000000}"/>
                </a:ext>
              </a:extLst>
            </xdr:cNvPr>
            <xdr:cNvSpPr/>
          </xdr:nvSpPr>
          <xdr:spPr>
            <a:xfrm>
              <a:off x="27365703" y="-3084500"/>
              <a:ext cx="2297819" cy="403411"/>
            </a:xfrm>
            <a:prstGeom prst="roundRect">
              <a:avLst/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ข้อมูลการใช้ทรัพยากรน้ำ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4" name="สี่เหลี่ยมผืนผ้า 3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SpPr/>
        </xdr:nvSpPr>
        <xdr:spPr>
          <a:xfrm>
            <a:off x="25281336" y="-2661342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>
                <a:solidFill>
                  <a:sysClr val="windowText" lastClr="000000"/>
                </a:solidFill>
              </a:rPr>
              <a:t>ลบ.ม.</a:t>
            </a:r>
          </a:p>
        </xdr:txBody>
      </xdr:sp>
    </xdr:grpSp>
    <xdr:clientData/>
  </xdr:twoCellAnchor>
  <xdr:twoCellAnchor>
    <xdr:from>
      <xdr:col>32</xdr:col>
      <xdr:colOff>133844</xdr:colOff>
      <xdr:row>1</xdr:row>
      <xdr:rowOff>420044</xdr:rowOff>
    </xdr:from>
    <xdr:to>
      <xdr:col>47</xdr:col>
      <xdr:colOff>569643</xdr:colOff>
      <xdr:row>18</xdr:row>
      <xdr:rowOff>264119</xdr:rowOff>
    </xdr:to>
    <xdr:grpSp>
      <xdr:nvGrpSpPr>
        <xdr:cNvPr id="7" name="กลุ่ม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pSpPr/>
      </xdr:nvGrpSpPr>
      <xdr:grpSpPr>
        <a:xfrm>
          <a:off x="22734071" y="818362"/>
          <a:ext cx="11069163" cy="7100393"/>
          <a:chOff x="24631918" y="-2949151"/>
          <a:chExt cx="6411148" cy="5104789"/>
        </a:xfrm>
      </xdr:grpSpPr>
      <xdr:grpSp>
        <xdr:nvGrpSpPr>
          <xdr:cNvPr id="8" name="กลุ่ม 4">
            <a:extLst>
              <a:ext uri="{FF2B5EF4-FFF2-40B4-BE49-F238E27FC236}">
                <a16:creationId xmlns:a16="http://schemas.microsoft.com/office/drawing/2014/main" xmlns="" id="{00000000-0008-0000-0800-000008000000}"/>
              </a:ext>
            </a:extLst>
          </xdr:cNvPr>
          <xdr:cNvGrpSpPr/>
        </xdr:nvGrpSpPr>
        <xdr:grpSpPr>
          <a:xfrm>
            <a:off x="24631918" y="-2949151"/>
            <a:ext cx="6411148" cy="5104789"/>
            <a:chOff x="24631918" y="-2949151"/>
            <a:chExt cx="6411148" cy="5104789"/>
          </a:xfrm>
        </xdr:grpSpPr>
        <xdr:graphicFrame macro="">
          <xdr:nvGraphicFramePr>
            <xdr:cNvPr id="10" name="แผนภูมิ 2">
              <a:extLst>
                <a:ext uri="{FF2B5EF4-FFF2-40B4-BE49-F238E27FC236}">
                  <a16:creationId xmlns:a16="http://schemas.microsoft.com/office/drawing/2014/main" xmlns="" id="{00000000-0008-0000-0800-00000A000000}"/>
                </a:ext>
              </a:extLst>
            </xdr:cNvPr>
            <xdr:cNvGraphicFramePr/>
          </xdr:nvGraphicFramePr>
          <xdr:xfrm>
            <a:off x="24631918" y="-2949151"/>
            <a:ext cx="6411148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1" name="สี่เหลี่ยมมุมมน 19">
              <a:extLst>
                <a:ext uri="{FF2B5EF4-FFF2-40B4-BE49-F238E27FC236}">
                  <a16:creationId xmlns:a16="http://schemas.microsoft.com/office/drawing/2014/main" xmlns="" id="{00000000-0008-0000-0800-00000B000000}"/>
                </a:ext>
              </a:extLst>
            </xdr:cNvPr>
            <xdr:cNvSpPr/>
          </xdr:nvSpPr>
          <xdr:spPr>
            <a:xfrm>
              <a:off x="26525626" y="-2776746"/>
              <a:ext cx="1957799" cy="403411"/>
            </a:xfrm>
            <a:prstGeom prst="roundRect">
              <a:avLst/>
            </a:prstGeom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ข้อมูลการใช้น้ำมันเชื้อเพลิง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9" name="สี่เหลี่ยมผืนผ้า 8">
            <a:extLst>
              <a:ext uri="{FF2B5EF4-FFF2-40B4-BE49-F238E27FC236}">
                <a16:creationId xmlns:a16="http://schemas.microsoft.com/office/drawing/2014/main" xmlns="" id="{00000000-0008-0000-0800-000009000000}"/>
              </a:ext>
            </a:extLst>
          </xdr:cNvPr>
          <xdr:cNvSpPr/>
        </xdr:nvSpPr>
        <xdr:spPr>
          <a:xfrm>
            <a:off x="24908155" y="-2363089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 b="0">
                <a:solidFill>
                  <a:sysClr val="windowText" lastClr="000000"/>
                </a:solidFill>
              </a:rPr>
              <a:t>ลิตร</a:t>
            </a:r>
          </a:p>
        </xdr:txBody>
      </xdr:sp>
    </xdr:grpSp>
    <xdr:clientData/>
  </xdr:twoCellAnchor>
  <xdr:twoCellAnchor>
    <xdr:from>
      <xdr:col>48</xdr:col>
      <xdr:colOff>52828</xdr:colOff>
      <xdr:row>1</xdr:row>
      <xdr:rowOff>415021</xdr:rowOff>
    </xdr:from>
    <xdr:to>
      <xdr:col>63</xdr:col>
      <xdr:colOff>437030</xdr:colOff>
      <xdr:row>18</xdr:row>
      <xdr:rowOff>264120</xdr:rowOff>
    </xdr:to>
    <xdr:grpSp>
      <xdr:nvGrpSpPr>
        <xdr:cNvPr id="12" name="กลุ่ม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GrpSpPr/>
      </xdr:nvGrpSpPr>
      <xdr:grpSpPr>
        <a:xfrm>
          <a:off x="33979146" y="813339"/>
          <a:ext cx="11000248" cy="7105417"/>
          <a:chOff x="17637042" y="661106"/>
          <a:chExt cx="10906642" cy="5115106"/>
        </a:xfrm>
      </xdr:grpSpPr>
      <xdr:grpSp>
        <xdr:nvGrpSpPr>
          <xdr:cNvPr id="13" name="กลุ่ม 4">
            <a:extLst>
              <a:ext uri="{FF2B5EF4-FFF2-40B4-BE49-F238E27FC236}">
                <a16:creationId xmlns:a16="http://schemas.microsoft.com/office/drawing/2014/main" xmlns="" id="{00000000-0008-0000-0800-00000D000000}"/>
              </a:ext>
            </a:extLst>
          </xdr:cNvPr>
          <xdr:cNvGrpSpPr/>
        </xdr:nvGrpSpPr>
        <xdr:grpSpPr>
          <a:xfrm>
            <a:off x="17637042" y="661106"/>
            <a:ext cx="10906642" cy="5115106"/>
            <a:chOff x="17637042" y="661106"/>
            <a:chExt cx="10906642" cy="5115106"/>
          </a:xfrm>
        </xdr:grpSpPr>
        <xdr:graphicFrame macro="">
          <xdr:nvGraphicFramePr>
            <xdr:cNvPr id="15" name="แผนภูมิ 2">
              <a:extLst>
                <a:ext uri="{FF2B5EF4-FFF2-40B4-BE49-F238E27FC236}">
                  <a16:creationId xmlns:a16="http://schemas.microsoft.com/office/drawing/2014/main" xmlns="" id="{00000000-0008-0000-0800-00000F000000}"/>
                </a:ext>
              </a:extLst>
            </xdr:cNvPr>
            <xdr:cNvGraphicFramePr/>
          </xdr:nvGraphicFramePr>
          <xdr:xfrm>
            <a:off x="17637042" y="661106"/>
            <a:ext cx="10906642" cy="51151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6" name="สี่เหลี่ยมมุมมน 25">
              <a:extLst>
                <a:ext uri="{FF2B5EF4-FFF2-40B4-BE49-F238E27FC236}">
                  <a16:creationId xmlns:a16="http://schemas.microsoft.com/office/drawing/2014/main" xmlns="" id="{00000000-0008-0000-0800-000010000000}"/>
                </a:ext>
              </a:extLst>
            </xdr:cNvPr>
            <xdr:cNvSpPr/>
          </xdr:nvSpPr>
          <xdr:spPr>
            <a:xfrm>
              <a:off x="20201060" y="770009"/>
              <a:ext cx="4346276" cy="403411"/>
            </a:xfrm>
            <a:prstGeom prst="roundRect">
              <a:avLst/>
            </a:prstGeom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ข้อมูลการปล่อยก๊าซเรือนกระจก</a:t>
              </a:r>
              <a:r>
                <a:rPr lang="th-TH" sz="1600" b="1" baseline="0"/>
                <a:t> </a:t>
              </a:r>
              <a:r>
                <a:rPr lang="en-US" sz="1600" b="1" baseline="0"/>
                <a:t>(GHGs)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14" name="สี่เหลี่ยมผืนผ้า 13">
            <a:extLst>
              <a:ext uri="{FF2B5EF4-FFF2-40B4-BE49-F238E27FC236}">
                <a16:creationId xmlns:a16="http://schemas.microsoft.com/office/drawing/2014/main" xmlns="" id="{00000000-0008-0000-0800-00000E000000}"/>
              </a:ext>
            </a:extLst>
          </xdr:cNvPr>
          <xdr:cNvSpPr/>
        </xdr:nvSpPr>
        <xdr:spPr>
          <a:xfrm>
            <a:off x="18298840" y="1218395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kgCO</a:t>
            </a:r>
            <a:r>
              <a:rPr lang="en-US" sz="1400" baseline="-25000">
                <a:solidFill>
                  <a:sysClr val="windowText" lastClr="000000"/>
                </a:solidFill>
              </a:rPr>
              <a:t>2 </a:t>
            </a:r>
            <a:r>
              <a:rPr lang="en-US" sz="1400" baseline="0">
                <a:solidFill>
                  <a:sysClr val="windowText" lastClr="000000"/>
                </a:solidFill>
              </a:rPr>
              <a:t>eq</a:t>
            </a:r>
            <a:endParaRPr lang="th-TH" sz="1400" baseline="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190500</xdr:colOff>
      <xdr:row>2</xdr:row>
      <xdr:rowOff>45477</xdr:rowOff>
    </xdr:from>
    <xdr:to>
      <xdr:col>15</xdr:col>
      <xdr:colOff>865909</xdr:colOff>
      <xdr:row>18</xdr:row>
      <xdr:rowOff>246801</xdr:rowOff>
    </xdr:to>
    <xdr:grpSp>
      <xdr:nvGrpSpPr>
        <xdr:cNvPr id="17" name="กลุ่ม 16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GrpSpPr/>
      </xdr:nvGrpSpPr>
      <xdr:grpSpPr>
        <a:xfrm>
          <a:off x="190500" y="876750"/>
          <a:ext cx="11066318" cy="7024687"/>
          <a:chOff x="27364087" y="69395"/>
          <a:chExt cx="10880452" cy="7028584"/>
        </a:xfrm>
      </xdr:grpSpPr>
      <xdr:grpSp>
        <xdr:nvGrpSpPr>
          <xdr:cNvPr id="18" name="กลุ่ม 17">
            <a:extLst>
              <a:ext uri="{FF2B5EF4-FFF2-40B4-BE49-F238E27FC236}">
                <a16:creationId xmlns:a16="http://schemas.microsoft.com/office/drawing/2014/main" xmlns="" id="{00000000-0008-0000-0800-000012000000}"/>
              </a:ext>
            </a:extLst>
          </xdr:cNvPr>
          <xdr:cNvGrpSpPr/>
        </xdr:nvGrpSpPr>
        <xdr:grpSpPr>
          <a:xfrm>
            <a:off x="27364087" y="69395"/>
            <a:ext cx="10880452" cy="7028584"/>
            <a:chOff x="17629820" y="691852"/>
            <a:chExt cx="10925096" cy="5062254"/>
          </a:xfrm>
        </xdr:grpSpPr>
        <xdr:grpSp>
          <xdr:nvGrpSpPr>
            <xdr:cNvPr id="20" name="กลุ่ม 19">
              <a:extLst>
                <a:ext uri="{FF2B5EF4-FFF2-40B4-BE49-F238E27FC236}">
                  <a16:creationId xmlns:a16="http://schemas.microsoft.com/office/drawing/2014/main" xmlns="" id="{00000000-0008-0000-0800-000014000000}"/>
                </a:ext>
              </a:extLst>
            </xdr:cNvPr>
            <xdr:cNvGrpSpPr/>
          </xdr:nvGrpSpPr>
          <xdr:grpSpPr>
            <a:xfrm>
              <a:off x="17629820" y="691852"/>
              <a:ext cx="10925096" cy="5062254"/>
              <a:chOff x="17629820" y="691852"/>
              <a:chExt cx="10925096" cy="5062254"/>
            </a:xfrm>
          </xdr:grpSpPr>
          <xdr:graphicFrame macro="">
            <xdr:nvGraphicFramePr>
              <xdr:cNvPr id="22" name="แผนภูมิ 21">
                <a:extLst>
                  <a:ext uri="{FF2B5EF4-FFF2-40B4-BE49-F238E27FC236}">
                    <a16:creationId xmlns:a16="http://schemas.microsoft.com/office/drawing/2014/main" xmlns="" id="{00000000-0008-0000-0800-000016000000}"/>
                  </a:ext>
                </a:extLst>
              </xdr:cNvPr>
              <xdr:cNvGraphicFramePr/>
            </xdr:nvGraphicFramePr>
            <xdr:xfrm>
              <a:off x="17629820" y="691852"/>
              <a:ext cx="10925096" cy="506225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 macro="" textlink="">
            <xdr:nvSpPr>
              <xdr:cNvPr id="23" name="สี่เหลี่ยมมุมมน 3">
                <a:extLst>
                  <a:ext uri="{FF2B5EF4-FFF2-40B4-BE49-F238E27FC236}">
                    <a16:creationId xmlns:a16="http://schemas.microsoft.com/office/drawing/2014/main" xmlns="" id="{00000000-0008-0000-0800-000017000000}"/>
                  </a:ext>
                </a:extLst>
              </xdr:cNvPr>
              <xdr:cNvSpPr/>
            </xdr:nvSpPr>
            <xdr:spPr>
              <a:xfrm>
                <a:off x="20519560" y="819012"/>
                <a:ext cx="3521555" cy="403411"/>
              </a:xfrm>
              <a:prstGeom prst="roundRect">
                <a:avLst/>
              </a:prstGeom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rtlCol="0" anchor="ctr"/>
              <a:lstStyle/>
              <a:p>
                <a:pPr algn="ctr"/>
                <a:r>
                  <a:rPr lang="th-TH" sz="1600" b="1"/>
                  <a:t>ข้อมูลการใช้พลังงานไฟฟ้า</a:t>
                </a:r>
                <a:r>
                  <a:rPr lang="en-US" sz="1600" b="1"/>
                  <a:t> 2559</a:t>
                </a:r>
                <a:endParaRPr lang="th-TH" sz="1600" b="1"/>
              </a:p>
            </xdr:txBody>
          </xdr:sp>
        </xdr:grpSp>
        <xdr:sp macro="" textlink="">
          <xdr:nvSpPr>
            <xdr:cNvPr id="21" name="สี่เหลี่ยมผืนผ้า 20">
              <a:extLst>
                <a:ext uri="{FF2B5EF4-FFF2-40B4-BE49-F238E27FC236}">
                  <a16:creationId xmlns:a16="http://schemas.microsoft.com/office/drawing/2014/main" xmlns="" id="{00000000-0008-0000-0800-000015000000}"/>
                </a:ext>
              </a:extLst>
            </xdr:cNvPr>
            <xdr:cNvSpPr/>
          </xdr:nvSpPr>
          <xdr:spPr>
            <a:xfrm>
              <a:off x="18298841" y="1218395"/>
              <a:ext cx="974912" cy="30255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>
                  <a:solidFill>
                    <a:sysClr val="windowText" lastClr="000000"/>
                  </a:solidFill>
                </a:rPr>
                <a:t>kWh</a:t>
              </a:r>
              <a:endParaRPr lang="th-TH" sz="14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9" name="สี่เหลี่ยมผืนผ้า 18">
            <a:extLst>
              <a:ext uri="{FF2B5EF4-FFF2-40B4-BE49-F238E27FC236}">
                <a16:creationId xmlns:a16="http://schemas.microsoft.com/office/drawing/2014/main" xmlns="" id="{00000000-0008-0000-0800-000013000000}"/>
              </a:ext>
            </a:extLst>
          </xdr:cNvPr>
          <xdr:cNvSpPr/>
        </xdr:nvSpPr>
        <xdr:spPr>
          <a:xfrm>
            <a:off x="35691536" y="3537857"/>
            <a:ext cx="2381250" cy="2667000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t"/>
          <a:lstStyle/>
          <a:p>
            <a:pPr algn="l"/>
            <a:r>
              <a:rPr lang="th-TH" sz="1400"/>
              <a:t>วันทำงานประจำเดือน</a:t>
            </a:r>
          </a:p>
          <a:p>
            <a:pPr algn="l"/>
            <a:r>
              <a:rPr lang="th-TH" sz="400"/>
              <a:t/>
            </a:r>
            <a:br>
              <a:rPr lang="th-TH" sz="400"/>
            </a:br>
            <a:r>
              <a:rPr lang="th-TH" sz="1200"/>
              <a:t>1. มกราคม	    20</a:t>
            </a:r>
            <a:r>
              <a:rPr lang="th-TH" sz="1200" baseline="0"/>
              <a:t>  วัน</a:t>
            </a:r>
          </a:p>
          <a:p>
            <a:pPr algn="l"/>
            <a:r>
              <a:rPr lang="th-TH" sz="1200" baseline="0"/>
              <a:t>2. กุมภาพันธ์	    20  วัน</a:t>
            </a:r>
          </a:p>
          <a:p>
            <a:pPr algn="l"/>
            <a:r>
              <a:rPr lang="th-TH" sz="1200" baseline="0"/>
              <a:t>3. มีนาคม	    23  วัน</a:t>
            </a:r>
          </a:p>
          <a:p>
            <a:pPr algn="l"/>
            <a:r>
              <a:rPr lang="th-TH" sz="1200" baseline="0"/>
              <a:t>4. เมษายน	    17  วัน</a:t>
            </a:r>
          </a:p>
          <a:p>
            <a:pPr algn="l"/>
            <a:r>
              <a:rPr lang="th-TH" sz="1200" baseline="0"/>
              <a:t>5. พฤษภาคม	    18  วัน</a:t>
            </a:r>
          </a:p>
          <a:p>
            <a:pPr algn="l"/>
            <a:r>
              <a:rPr lang="th-TH" sz="1200" baseline="0"/>
              <a:t>6. มิถุนายน	    22  วัน</a:t>
            </a:r>
          </a:p>
          <a:p>
            <a:pPr algn="l"/>
            <a:r>
              <a:rPr lang="th-TH" sz="1200" baseline="0"/>
              <a:t>7. กรกฎาคม	    18  วัน</a:t>
            </a:r>
          </a:p>
          <a:p>
            <a:pPr algn="l"/>
            <a:r>
              <a:rPr lang="th-TH" sz="1200" baseline="0"/>
              <a:t>8. สิงหาคม	          วัน</a:t>
            </a:r>
          </a:p>
          <a:p>
            <a:pPr algn="l"/>
            <a:r>
              <a:rPr lang="th-TH" sz="1200" baseline="0"/>
              <a:t>9. กันยายน	          วัน</a:t>
            </a:r>
          </a:p>
          <a:p>
            <a:pPr algn="l"/>
            <a:r>
              <a:rPr lang="th-TH" sz="1200" baseline="0"/>
              <a:t>10. ตุลาคม	          วัน</a:t>
            </a:r>
          </a:p>
          <a:p>
            <a:pPr algn="l"/>
            <a:r>
              <a:rPr lang="th-TH" sz="1200" baseline="0"/>
              <a:t>11. ฟฤศจิกายน         วัน</a:t>
            </a:r>
          </a:p>
          <a:p>
            <a:pPr algn="l"/>
            <a:r>
              <a:rPr lang="th-TH" sz="1200" baseline="0"/>
              <a:t>12. ธันวาคม	          วัน</a:t>
            </a:r>
            <a:r>
              <a:rPr lang="th-TH" sz="1200"/>
              <a:t>	</a:t>
            </a:r>
          </a:p>
        </xdr:txBody>
      </xdr:sp>
    </xdr:grpSp>
    <xdr:clientData/>
  </xdr:twoCellAnchor>
  <xdr:twoCellAnchor>
    <xdr:from>
      <xdr:col>0</xdr:col>
      <xdr:colOff>204106</xdr:colOff>
      <xdr:row>18</xdr:row>
      <xdr:rowOff>343288</xdr:rowOff>
    </xdr:from>
    <xdr:to>
      <xdr:col>15</xdr:col>
      <xdr:colOff>860822</xdr:colOff>
      <xdr:row>37</xdr:row>
      <xdr:rowOff>199969</xdr:rowOff>
    </xdr:to>
    <xdr:grpSp>
      <xdr:nvGrpSpPr>
        <xdr:cNvPr id="24" name="กลุ่ม 2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GrpSpPr/>
      </xdr:nvGrpSpPr>
      <xdr:grpSpPr>
        <a:xfrm>
          <a:off x="204106" y="7997924"/>
          <a:ext cx="11047625" cy="7061045"/>
          <a:chOff x="27377570" y="7211785"/>
          <a:chExt cx="10862073" cy="7087641"/>
        </a:xfrm>
      </xdr:grpSpPr>
      <xdr:grpSp>
        <xdr:nvGrpSpPr>
          <xdr:cNvPr id="25" name="กลุ่ม 24">
            <a:extLst>
              <a:ext uri="{FF2B5EF4-FFF2-40B4-BE49-F238E27FC236}">
                <a16:creationId xmlns:a16="http://schemas.microsoft.com/office/drawing/2014/main" xmlns="" id="{00000000-0008-0000-0800-000019000000}"/>
              </a:ext>
            </a:extLst>
          </xdr:cNvPr>
          <xdr:cNvGrpSpPr/>
        </xdr:nvGrpSpPr>
        <xdr:grpSpPr>
          <a:xfrm>
            <a:off x="27377570" y="7211785"/>
            <a:ext cx="10862073" cy="7087641"/>
            <a:chOff x="17800995" y="630340"/>
            <a:chExt cx="10906642" cy="5104789"/>
          </a:xfrm>
        </xdr:grpSpPr>
        <xdr:grpSp>
          <xdr:nvGrpSpPr>
            <xdr:cNvPr id="27" name="กลุ่ม 4">
              <a:extLst>
                <a:ext uri="{FF2B5EF4-FFF2-40B4-BE49-F238E27FC236}">
                  <a16:creationId xmlns:a16="http://schemas.microsoft.com/office/drawing/2014/main" xmlns="" id="{00000000-0008-0000-0800-00001B000000}"/>
                </a:ext>
              </a:extLst>
            </xdr:cNvPr>
            <xdr:cNvGrpSpPr/>
          </xdr:nvGrpSpPr>
          <xdr:grpSpPr>
            <a:xfrm>
              <a:off x="17800995" y="630340"/>
              <a:ext cx="10906642" cy="5104789"/>
              <a:chOff x="17800995" y="630340"/>
              <a:chExt cx="10906642" cy="5104789"/>
            </a:xfrm>
          </xdr:grpSpPr>
          <xdr:graphicFrame macro="">
            <xdr:nvGraphicFramePr>
              <xdr:cNvPr id="29" name="แผนภูมิ 2">
                <a:extLst>
                  <a:ext uri="{FF2B5EF4-FFF2-40B4-BE49-F238E27FC236}">
                    <a16:creationId xmlns:a16="http://schemas.microsoft.com/office/drawing/2014/main" xmlns="" id="{00000000-0008-0000-0800-00001D000000}"/>
                  </a:ext>
                </a:extLst>
              </xdr:cNvPr>
              <xdr:cNvGraphicFramePr/>
            </xdr:nvGraphicFramePr>
            <xdr:xfrm>
              <a:off x="17800995" y="630340"/>
              <a:ext cx="10906642" cy="510478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30" name="สี่เหลี่ยมมุมมน 35">
                <a:extLst>
                  <a:ext uri="{FF2B5EF4-FFF2-40B4-BE49-F238E27FC236}">
                    <a16:creationId xmlns:a16="http://schemas.microsoft.com/office/drawing/2014/main" xmlns="" id="{00000000-0008-0000-0800-00001E000000}"/>
                  </a:ext>
                </a:extLst>
              </xdr:cNvPr>
              <xdr:cNvSpPr/>
            </xdr:nvSpPr>
            <xdr:spPr>
              <a:xfrm>
                <a:off x="19959382" y="770010"/>
                <a:ext cx="4960033" cy="403411"/>
              </a:xfrm>
              <a:prstGeom prst="roundRect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rtlCol="0" anchor="ctr"/>
              <a:lstStyle/>
              <a:p>
                <a:pPr algn="ctr"/>
                <a:r>
                  <a:rPr lang="th-TH" sz="1600" b="1"/>
                  <a:t>ข้อมูลการใช้พลังงานไฟฟ้าเฉลี่ยต่อบุคลากร</a:t>
                </a:r>
                <a:r>
                  <a:rPr lang="en-US" sz="1600" b="1"/>
                  <a:t> 2559</a:t>
                </a:r>
                <a:endParaRPr lang="th-TH" sz="1600" b="1"/>
              </a:p>
            </xdr:txBody>
          </xdr:sp>
        </xdr:grpSp>
        <xdr:sp macro="" textlink="">
          <xdr:nvSpPr>
            <xdr:cNvPr id="28" name="สี่เหลี่ยมผืนผ้า 27">
              <a:extLst>
                <a:ext uri="{FF2B5EF4-FFF2-40B4-BE49-F238E27FC236}">
                  <a16:creationId xmlns:a16="http://schemas.microsoft.com/office/drawing/2014/main" xmlns="" id="{00000000-0008-0000-0800-00001C000000}"/>
                </a:ext>
              </a:extLst>
            </xdr:cNvPr>
            <xdr:cNvSpPr/>
          </xdr:nvSpPr>
          <xdr:spPr>
            <a:xfrm>
              <a:off x="18298841" y="1218395"/>
              <a:ext cx="974912" cy="30255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>
                  <a:solidFill>
                    <a:sysClr val="windowText" lastClr="000000"/>
                  </a:solidFill>
                </a:rPr>
                <a:t>kWh</a:t>
              </a:r>
              <a:r>
                <a:rPr lang="th-TH" sz="1400">
                  <a:solidFill>
                    <a:sysClr val="windowText" lastClr="000000"/>
                  </a:solidFill>
                </a:rPr>
                <a:t>/คน</a:t>
              </a:r>
            </a:p>
          </xdr:txBody>
        </xdr:sp>
      </xdr:grpSp>
      <xdr:sp macro="" textlink="">
        <xdr:nvSpPr>
          <xdr:cNvPr id="26" name="สี่เหลี่ยมผืนผ้า 25">
            <a:extLst>
              <a:ext uri="{FF2B5EF4-FFF2-40B4-BE49-F238E27FC236}">
                <a16:creationId xmlns:a16="http://schemas.microsoft.com/office/drawing/2014/main" xmlns="" id="{00000000-0008-0000-0800-00001A000000}"/>
              </a:ext>
            </a:extLst>
          </xdr:cNvPr>
          <xdr:cNvSpPr/>
        </xdr:nvSpPr>
        <xdr:spPr>
          <a:xfrm>
            <a:off x="35555465" y="9425572"/>
            <a:ext cx="2626178" cy="4152089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t"/>
          <a:lstStyle/>
          <a:p>
            <a:pPr algn="l"/>
            <a:r>
              <a:rPr lang="th-TH" sz="1400"/>
              <a:t>วันทำงานประจำเดือน</a:t>
            </a:r>
          </a:p>
          <a:p>
            <a:pPr algn="l"/>
            <a:r>
              <a:rPr lang="th-TH" sz="400"/>
              <a:t/>
            </a:r>
            <a:br>
              <a:rPr lang="th-TH" sz="400"/>
            </a:br>
            <a:r>
              <a:rPr lang="th-TH" sz="1200"/>
              <a:t>1. มกราคม	    20</a:t>
            </a:r>
            <a:r>
              <a:rPr lang="th-TH" sz="1200" baseline="0"/>
              <a:t>  วัน</a:t>
            </a:r>
          </a:p>
          <a:p>
            <a:pPr algn="l"/>
            <a:r>
              <a:rPr lang="th-TH" sz="1200" baseline="0"/>
              <a:t>2. กุมภาพันธ์	    20  วัน</a:t>
            </a:r>
          </a:p>
          <a:p>
            <a:pPr algn="l"/>
            <a:r>
              <a:rPr lang="th-TH" sz="1200" baseline="0"/>
              <a:t>3. มีนาคม	    23  วัน</a:t>
            </a:r>
          </a:p>
          <a:p>
            <a:pPr algn="l"/>
            <a:r>
              <a:rPr lang="th-TH" sz="1200" baseline="0"/>
              <a:t>4. เมษายน	    17  วัน</a:t>
            </a:r>
          </a:p>
          <a:p>
            <a:pPr algn="l"/>
            <a:r>
              <a:rPr lang="th-TH" sz="1200" baseline="0"/>
              <a:t>5. พฤษภาคม	    18  วัน</a:t>
            </a:r>
          </a:p>
          <a:p>
            <a:pPr algn="l"/>
            <a:r>
              <a:rPr lang="th-TH" sz="1200" baseline="0"/>
              <a:t>6. มิถุนายน	    22  วัน</a:t>
            </a:r>
          </a:p>
          <a:p>
            <a:pPr algn="l"/>
            <a:r>
              <a:rPr lang="th-TH" sz="1200" baseline="0"/>
              <a:t>7. กรกฎาคม	    18  วัน</a:t>
            </a:r>
          </a:p>
          <a:p>
            <a:pPr algn="l"/>
            <a:r>
              <a:rPr lang="th-TH" sz="1200" baseline="0"/>
              <a:t>8. สิงหาคม	          วัน</a:t>
            </a:r>
          </a:p>
          <a:p>
            <a:pPr algn="l"/>
            <a:r>
              <a:rPr lang="th-TH" sz="1200" baseline="0"/>
              <a:t>9. กันยายน	          วัน</a:t>
            </a:r>
          </a:p>
          <a:p>
            <a:pPr algn="l"/>
            <a:r>
              <a:rPr lang="th-TH" sz="1200" baseline="0"/>
              <a:t>10. ตุลาคม	          วัน</a:t>
            </a:r>
          </a:p>
          <a:p>
            <a:pPr algn="l"/>
            <a:r>
              <a:rPr lang="th-TH" sz="1200" baseline="0"/>
              <a:t>11. ฟฤศจิกายน         วัน</a:t>
            </a:r>
          </a:p>
          <a:p>
            <a:pPr algn="l"/>
            <a:r>
              <a:rPr lang="th-TH" sz="1200" baseline="0"/>
              <a:t>12. ธันวาคม	          วัน</a:t>
            </a:r>
          </a:p>
          <a:p>
            <a:pPr algn="l"/>
            <a:endParaRPr lang="th-TH" sz="1200" baseline="0"/>
          </a:p>
          <a:p>
            <a:pPr algn="l"/>
            <a:r>
              <a:rPr lang="th-TH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ค่ามาตรฐานปี 2558</a:t>
            </a:r>
            <a:endParaRPr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th-TH" sz="6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th-TH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/>
            </a:r>
            <a:br>
              <a:rPr lang="th-TH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</a:br>
            <a:r>
              <a:rPr lang="th-TH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262.65 </a:t>
            </a:r>
            <a:r>
              <a:rPr lang="en-US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kWh/</a:t>
            </a:r>
            <a:r>
              <a:rPr lang="th-TH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คน</a:t>
            </a:r>
            <a:endParaRPr lang="en-US" sz="1200" b="1">
              <a:solidFill>
                <a:srgbClr val="FF0000"/>
              </a:solidFill>
              <a:latin typeface="+mn-lt"/>
              <a:ea typeface="+mn-ea"/>
              <a:cs typeface="+mn-cs"/>
            </a:endParaRPr>
          </a:p>
          <a:p>
            <a:pPr algn="l"/>
            <a:endParaRPr lang="th-TH" sz="600" b="1">
              <a:solidFill>
                <a:srgbClr val="FF0000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th-TH" sz="12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(ข้อมูลจากการประเมินโครงการสำนักงานสีเขียว ของกรมส่งเสริมคุณภาพสิ่งแวดล้อม 2558) </a:t>
            </a:r>
            <a:r>
              <a:rPr lang="th-TH" sz="1200"/>
              <a:t>	</a:t>
            </a:r>
          </a:p>
        </xdr:txBody>
      </xdr:sp>
    </xdr:grpSp>
    <xdr:clientData/>
  </xdr:twoCellAnchor>
  <xdr:twoCellAnchor>
    <xdr:from>
      <xdr:col>16</xdr:col>
      <xdr:colOff>122463</xdr:colOff>
      <xdr:row>18</xdr:row>
      <xdr:rowOff>320403</xdr:rowOff>
    </xdr:from>
    <xdr:to>
      <xdr:col>31</xdr:col>
      <xdr:colOff>780551</xdr:colOff>
      <xdr:row>37</xdr:row>
      <xdr:rowOff>202662</xdr:rowOff>
    </xdr:to>
    <xdr:grpSp>
      <xdr:nvGrpSpPr>
        <xdr:cNvPr id="31" name="กลุ่ม 30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GrpSpPr/>
      </xdr:nvGrpSpPr>
      <xdr:grpSpPr>
        <a:xfrm>
          <a:off x="11500508" y="7975039"/>
          <a:ext cx="11048998" cy="7086623"/>
          <a:chOff x="25233861" y="-3240299"/>
          <a:chExt cx="7302311" cy="5104789"/>
        </a:xfrm>
      </xdr:grpSpPr>
      <xdr:grpSp>
        <xdr:nvGrpSpPr>
          <xdr:cNvPr id="32" name="กลุ่ม 4">
            <a:extLst>
              <a:ext uri="{FF2B5EF4-FFF2-40B4-BE49-F238E27FC236}">
                <a16:creationId xmlns:a16="http://schemas.microsoft.com/office/drawing/2014/main" xmlns="" id="{00000000-0008-0000-0800-000020000000}"/>
              </a:ext>
            </a:extLst>
          </xdr:cNvPr>
          <xdr:cNvGrpSpPr/>
        </xdr:nvGrpSpPr>
        <xdr:grpSpPr>
          <a:xfrm>
            <a:off x="25233861" y="-3240299"/>
            <a:ext cx="7302311" cy="5104789"/>
            <a:chOff x="25233861" y="-3240299"/>
            <a:chExt cx="7302311" cy="5104789"/>
          </a:xfrm>
        </xdr:grpSpPr>
        <xdr:graphicFrame macro="">
          <xdr:nvGraphicFramePr>
            <xdr:cNvPr id="34" name="แผนภูมิ 2">
              <a:extLst>
                <a:ext uri="{FF2B5EF4-FFF2-40B4-BE49-F238E27FC236}">
                  <a16:creationId xmlns:a16="http://schemas.microsoft.com/office/drawing/2014/main" xmlns="" id="{00000000-0008-0000-0800-000022000000}"/>
                </a:ext>
              </a:extLst>
            </xdr:cNvPr>
            <xdr:cNvGraphicFramePr/>
          </xdr:nvGraphicFramePr>
          <xdr:xfrm>
            <a:off x="25233861" y="-3240299"/>
            <a:ext cx="7302311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35" name="สี่เหลี่ยมมุมมน 44">
              <a:extLst>
                <a:ext uri="{FF2B5EF4-FFF2-40B4-BE49-F238E27FC236}">
                  <a16:creationId xmlns:a16="http://schemas.microsoft.com/office/drawing/2014/main" xmlns="" id="{00000000-0008-0000-0800-000023000000}"/>
                </a:ext>
              </a:extLst>
            </xdr:cNvPr>
            <xdr:cNvSpPr/>
          </xdr:nvSpPr>
          <xdr:spPr>
            <a:xfrm>
              <a:off x="26617966" y="-3136055"/>
              <a:ext cx="3068447" cy="403411"/>
            </a:xfrm>
            <a:prstGeom prst="roundRect">
              <a:avLst/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600" b="1">
                  <a:cs typeface="+mj-cs"/>
                </a:rPr>
                <a:t>ข้อมูลการใช้ทรัพยากรน้ำ</a:t>
              </a:r>
              <a:r>
                <a:rPr lang="th-TH" sz="1600" b="1">
                  <a:solidFill>
                    <a:schemeClr val="dk1"/>
                  </a:solidFill>
                  <a:latin typeface="+mn-lt"/>
                  <a:ea typeface="+mn-ea"/>
                  <a:cs typeface="+mj-cs"/>
                </a:rPr>
                <a:t>เฉลี่ยต่อบุคลากร</a:t>
              </a:r>
              <a:r>
                <a:rPr lang="en-US" sz="1600" b="1">
                  <a:solidFill>
                    <a:schemeClr val="dk1"/>
                  </a:solidFill>
                  <a:latin typeface="+mn-lt"/>
                  <a:ea typeface="+mn-ea"/>
                  <a:cs typeface="+mj-cs"/>
                </a:rPr>
                <a:t> 2559</a:t>
              </a:r>
              <a:endParaRPr lang="th-TH" sz="1600" b="1">
                <a:solidFill>
                  <a:schemeClr val="dk1"/>
                </a:solidFill>
                <a:latin typeface="+mn-lt"/>
                <a:ea typeface="+mn-ea"/>
                <a:cs typeface="+mj-cs"/>
              </a:endParaRPr>
            </a:p>
          </xdr:txBody>
        </xdr:sp>
      </xdr:grpSp>
      <xdr:sp macro="" textlink="">
        <xdr:nvSpPr>
          <xdr:cNvPr id="33" name="สี่เหลี่ยมผืนผ้า 32">
            <a:extLst>
              <a:ext uri="{FF2B5EF4-FFF2-40B4-BE49-F238E27FC236}">
                <a16:creationId xmlns:a16="http://schemas.microsoft.com/office/drawing/2014/main" xmlns="" id="{00000000-0008-0000-0800-000021000000}"/>
              </a:ext>
            </a:extLst>
          </xdr:cNvPr>
          <xdr:cNvSpPr/>
        </xdr:nvSpPr>
        <xdr:spPr>
          <a:xfrm>
            <a:off x="25354308" y="-2661342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>
                <a:solidFill>
                  <a:sysClr val="windowText" lastClr="000000"/>
                </a:solidFill>
              </a:rPr>
              <a:t>ลบ.ม./คน</a:t>
            </a:r>
          </a:p>
        </xdr:txBody>
      </xdr:sp>
    </xdr:grpSp>
    <xdr:clientData/>
  </xdr:twoCellAnchor>
  <xdr:twoCellAnchor>
    <xdr:from>
      <xdr:col>32</xdr:col>
      <xdr:colOff>155862</xdr:colOff>
      <xdr:row>18</xdr:row>
      <xdr:rowOff>344216</xdr:rowOff>
    </xdr:from>
    <xdr:to>
      <xdr:col>47</xdr:col>
      <xdr:colOff>591661</xdr:colOff>
      <xdr:row>37</xdr:row>
      <xdr:rowOff>220762</xdr:rowOff>
    </xdr:to>
    <xdr:grpSp>
      <xdr:nvGrpSpPr>
        <xdr:cNvPr id="36" name="กลุ่ม 35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GrpSpPr/>
      </xdr:nvGrpSpPr>
      <xdr:grpSpPr>
        <a:xfrm>
          <a:off x="22756089" y="7998852"/>
          <a:ext cx="11069163" cy="7080910"/>
          <a:chOff x="24631918" y="-2949151"/>
          <a:chExt cx="6411148" cy="5104789"/>
        </a:xfrm>
      </xdr:grpSpPr>
      <xdr:grpSp>
        <xdr:nvGrpSpPr>
          <xdr:cNvPr id="37" name="กลุ่ม 4">
            <a:extLst>
              <a:ext uri="{FF2B5EF4-FFF2-40B4-BE49-F238E27FC236}">
                <a16:creationId xmlns:a16="http://schemas.microsoft.com/office/drawing/2014/main" xmlns="" id="{00000000-0008-0000-0800-000025000000}"/>
              </a:ext>
            </a:extLst>
          </xdr:cNvPr>
          <xdr:cNvGrpSpPr/>
        </xdr:nvGrpSpPr>
        <xdr:grpSpPr>
          <a:xfrm>
            <a:off x="24631918" y="-2949151"/>
            <a:ext cx="6411148" cy="5104789"/>
            <a:chOff x="24631918" y="-2949151"/>
            <a:chExt cx="6411148" cy="5104789"/>
          </a:xfrm>
        </xdr:grpSpPr>
        <xdr:graphicFrame macro="">
          <xdr:nvGraphicFramePr>
            <xdr:cNvPr id="39" name="แผนภูมิ 2">
              <a:extLst>
                <a:ext uri="{FF2B5EF4-FFF2-40B4-BE49-F238E27FC236}">
                  <a16:creationId xmlns:a16="http://schemas.microsoft.com/office/drawing/2014/main" xmlns="" id="{00000000-0008-0000-0800-000027000000}"/>
                </a:ext>
              </a:extLst>
            </xdr:cNvPr>
            <xdr:cNvGraphicFramePr/>
          </xdr:nvGraphicFramePr>
          <xdr:xfrm>
            <a:off x="24631918" y="-2949151"/>
            <a:ext cx="6411148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macro="" textlink="">
          <xdr:nvSpPr>
            <xdr:cNvPr id="40" name="สี่เหลี่ยมมุมมน 54">
              <a:extLst>
                <a:ext uri="{FF2B5EF4-FFF2-40B4-BE49-F238E27FC236}">
                  <a16:creationId xmlns:a16="http://schemas.microsoft.com/office/drawing/2014/main" xmlns="" id="{00000000-0008-0000-0800-000028000000}"/>
                </a:ext>
              </a:extLst>
            </xdr:cNvPr>
            <xdr:cNvSpPr/>
          </xdr:nvSpPr>
          <xdr:spPr>
            <a:xfrm>
              <a:off x="25965978" y="-2776746"/>
              <a:ext cx="2908849" cy="403411"/>
            </a:xfrm>
            <a:prstGeom prst="roundRect">
              <a:avLst/>
            </a:prstGeom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>
                  <a:cs typeface="+mj-cs"/>
                </a:rPr>
                <a:t>ข้อมูลการใช้น้ำมันเชื้อเพลิง</a:t>
              </a:r>
              <a:r>
                <a:rPr lang="th-TH" sz="1600" b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เฉลี่ยต่อบุคลากร</a:t>
              </a:r>
              <a:r>
                <a:rPr lang="en-US" sz="1600" b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2559</a:t>
              </a:r>
              <a:endParaRPr lang="th-TH" sz="1600" b="1">
                <a:cs typeface="+mn-cs"/>
              </a:endParaRPr>
            </a:p>
          </xdr:txBody>
        </xdr:sp>
      </xdr:grpSp>
      <xdr:sp macro="" textlink="">
        <xdr:nvSpPr>
          <xdr:cNvPr id="38" name="สี่เหลี่ยมผืนผ้า 37">
            <a:extLst>
              <a:ext uri="{FF2B5EF4-FFF2-40B4-BE49-F238E27FC236}">
                <a16:creationId xmlns:a16="http://schemas.microsoft.com/office/drawing/2014/main" xmlns="" id="{00000000-0008-0000-0800-000026000000}"/>
              </a:ext>
            </a:extLst>
          </xdr:cNvPr>
          <xdr:cNvSpPr/>
        </xdr:nvSpPr>
        <xdr:spPr>
          <a:xfrm>
            <a:off x="24908155" y="-2363089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 b="0">
                <a:solidFill>
                  <a:sysClr val="windowText" lastClr="000000"/>
                </a:solidFill>
              </a:rPr>
              <a:t>ลิตร/คน</a:t>
            </a:r>
          </a:p>
        </xdr:txBody>
      </xdr:sp>
    </xdr:grpSp>
    <xdr:clientData/>
  </xdr:twoCellAnchor>
  <xdr:twoCellAnchor>
    <xdr:from>
      <xdr:col>48</xdr:col>
      <xdr:colOff>63500</xdr:colOff>
      <xdr:row>18</xdr:row>
      <xdr:rowOff>320403</xdr:rowOff>
    </xdr:from>
    <xdr:to>
      <xdr:col>63</xdr:col>
      <xdr:colOff>447702</xdr:colOff>
      <xdr:row>37</xdr:row>
      <xdr:rowOff>201973</xdr:rowOff>
    </xdr:to>
    <xdr:grpSp>
      <xdr:nvGrpSpPr>
        <xdr:cNvPr id="41" name="กลุ่ม 20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GrpSpPr/>
      </xdr:nvGrpSpPr>
      <xdr:grpSpPr>
        <a:xfrm>
          <a:off x="33989818" y="7975039"/>
          <a:ext cx="11000248" cy="7085934"/>
          <a:chOff x="17637042" y="661106"/>
          <a:chExt cx="10906642" cy="5115106"/>
        </a:xfrm>
      </xdr:grpSpPr>
      <xdr:grpSp>
        <xdr:nvGrpSpPr>
          <xdr:cNvPr id="42" name="กลุ่ม 41">
            <a:extLst>
              <a:ext uri="{FF2B5EF4-FFF2-40B4-BE49-F238E27FC236}">
                <a16:creationId xmlns:a16="http://schemas.microsoft.com/office/drawing/2014/main" xmlns="" id="{00000000-0008-0000-0800-00002A000000}"/>
              </a:ext>
            </a:extLst>
          </xdr:cNvPr>
          <xdr:cNvGrpSpPr/>
        </xdr:nvGrpSpPr>
        <xdr:grpSpPr>
          <a:xfrm>
            <a:off x="17637042" y="661106"/>
            <a:ext cx="10906642" cy="5115106"/>
            <a:chOff x="17637042" y="661106"/>
            <a:chExt cx="10906642" cy="5115106"/>
          </a:xfrm>
        </xdr:grpSpPr>
        <xdr:graphicFrame macro="">
          <xdr:nvGraphicFramePr>
            <xdr:cNvPr id="44" name="แผนภูมิ 2">
              <a:extLst>
                <a:ext uri="{FF2B5EF4-FFF2-40B4-BE49-F238E27FC236}">
                  <a16:creationId xmlns:a16="http://schemas.microsoft.com/office/drawing/2014/main" xmlns="" id="{00000000-0008-0000-0800-00002C000000}"/>
                </a:ext>
              </a:extLst>
            </xdr:cNvPr>
            <xdr:cNvGraphicFramePr/>
          </xdr:nvGraphicFramePr>
          <xdr:xfrm>
            <a:off x="17637042" y="661106"/>
            <a:ext cx="10906642" cy="51151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sp macro="" textlink="">
          <xdr:nvSpPr>
            <xdr:cNvPr id="45" name="สี่เหลี่ยมมุมมน 61">
              <a:extLst>
                <a:ext uri="{FF2B5EF4-FFF2-40B4-BE49-F238E27FC236}">
                  <a16:creationId xmlns:a16="http://schemas.microsoft.com/office/drawing/2014/main" xmlns="" id="{00000000-0008-0000-0800-00002D000000}"/>
                </a:ext>
              </a:extLst>
            </xdr:cNvPr>
            <xdr:cNvSpPr/>
          </xdr:nvSpPr>
          <xdr:spPr>
            <a:xfrm>
              <a:off x="19319782" y="770010"/>
              <a:ext cx="5838077" cy="403411"/>
            </a:xfrm>
            <a:prstGeom prst="roundRect">
              <a:avLst/>
            </a:prstGeom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ข้อมูลการปล่อยก๊าซเรือนกระจก</a:t>
              </a:r>
              <a:r>
                <a:rPr lang="th-TH" sz="1600" b="1" baseline="0"/>
                <a:t> </a:t>
              </a:r>
              <a:r>
                <a:rPr lang="en-US" sz="1600" b="1" baseline="0"/>
                <a:t>(GHGs) </a:t>
              </a:r>
              <a:r>
                <a:rPr lang="th-TH" sz="1600" b="1" baseline="0"/>
                <a:t>เฉลี่ยต่อบุคลากร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43" name="สี่เหลี่ยมผืนผ้า 42">
            <a:extLst>
              <a:ext uri="{FF2B5EF4-FFF2-40B4-BE49-F238E27FC236}">
                <a16:creationId xmlns:a16="http://schemas.microsoft.com/office/drawing/2014/main" xmlns="" id="{00000000-0008-0000-0800-00002B000000}"/>
              </a:ext>
            </a:extLst>
          </xdr:cNvPr>
          <xdr:cNvSpPr/>
        </xdr:nvSpPr>
        <xdr:spPr>
          <a:xfrm>
            <a:off x="18298840" y="1210833"/>
            <a:ext cx="1175479" cy="31012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kgCO</a:t>
            </a:r>
            <a:r>
              <a:rPr lang="en-US" sz="1400" baseline="-25000">
                <a:solidFill>
                  <a:sysClr val="windowText" lastClr="000000"/>
                </a:solidFill>
              </a:rPr>
              <a:t>2 </a:t>
            </a:r>
            <a:r>
              <a:rPr lang="en-US" sz="1400" baseline="0">
                <a:solidFill>
                  <a:sysClr val="windowText" lastClr="000000"/>
                </a:solidFill>
              </a:rPr>
              <a:t>eq/</a:t>
            </a:r>
            <a:r>
              <a:rPr lang="th-TH" sz="1400" baseline="0">
                <a:solidFill>
                  <a:sysClr val="windowText" lastClr="000000"/>
                </a:solidFill>
              </a:rPr>
              <a:t>คน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0.71944</cdr:x>
      <cdr:y>0.36346</cdr:y>
    </cdr:from>
    <cdr:to>
      <cdr:x>0.93863</cdr:x>
      <cdr:y>0.86566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7949046" y="2580408"/>
          <a:ext cx="2421928" cy="3565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th-TH" sz="1400"/>
            <a:t>วันทำงานประจำเดือน</a:t>
          </a:r>
        </a:p>
        <a:p xmlns:a="http://schemas.openxmlformats.org/drawingml/2006/main">
          <a:pPr algn="l"/>
          <a:r>
            <a:rPr lang="th-TH" sz="400"/>
            <a:t/>
          </a:r>
          <a:br>
            <a:rPr lang="th-TH" sz="400"/>
          </a:br>
          <a:r>
            <a:rPr lang="th-TH" sz="1200"/>
            <a:t>1. มกราคม	    20</a:t>
          </a:r>
          <a:r>
            <a:rPr lang="th-TH" sz="1200" baseline="0"/>
            <a:t>  วัน</a:t>
          </a:r>
        </a:p>
        <a:p xmlns:a="http://schemas.openxmlformats.org/drawingml/2006/main">
          <a:pPr algn="l"/>
          <a:r>
            <a:rPr lang="th-TH" sz="1200" baseline="0"/>
            <a:t>2. กุมภาพันธ์	    20  วัน</a:t>
          </a:r>
        </a:p>
        <a:p xmlns:a="http://schemas.openxmlformats.org/drawingml/2006/main">
          <a:pPr algn="l"/>
          <a:r>
            <a:rPr lang="th-TH" sz="1200" baseline="0"/>
            <a:t>3. มีนาคม	    23  วัน</a:t>
          </a:r>
        </a:p>
        <a:p xmlns:a="http://schemas.openxmlformats.org/drawingml/2006/main">
          <a:pPr algn="l"/>
          <a:r>
            <a:rPr lang="th-TH" sz="1200" baseline="0"/>
            <a:t>4. เมษายน	    17  วัน</a:t>
          </a:r>
        </a:p>
        <a:p xmlns:a="http://schemas.openxmlformats.org/drawingml/2006/main">
          <a:pPr algn="l"/>
          <a:r>
            <a:rPr lang="th-TH" sz="1200" baseline="0"/>
            <a:t>5. พฤษภาคม	    18  วัน</a:t>
          </a:r>
        </a:p>
        <a:p xmlns:a="http://schemas.openxmlformats.org/drawingml/2006/main">
          <a:pPr algn="l"/>
          <a:r>
            <a:rPr lang="th-TH" sz="1200" baseline="0"/>
            <a:t>6. มิถุนายน	    22  วัน</a:t>
          </a:r>
        </a:p>
        <a:p xmlns:a="http://schemas.openxmlformats.org/drawingml/2006/main">
          <a:pPr algn="l"/>
          <a:r>
            <a:rPr lang="th-TH" sz="1200" baseline="0"/>
            <a:t>7. กรกฎาคม	    18  วัน</a:t>
          </a:r>
        </a:p>
        <a:p xmlns:a="http://schemas.openxmlformats.org/drawingml/2006/main">
          <a:pPr algn="l"/>
          <a:r>
            <a:rPr lang="th-TH" sz="1200" baseline="0"/>
            <a:t>8. สิงหาคม	          วัน</a:t>
          </a:r>
        </a:p>
        <a:p xmlns:a="http://schemas.openxmlformats.org/drawingml/2006/main">
          <a:pPr algn="l"/>
          <a:r>
            <a:rPr lang="th-TH" sz="1200" baseline="0"/>
            <a:t>9. กันยายน	          วัน</a:t>
          </a:r>
        </a:p>
        <a:p xmlns:a="http://schemas.openxmlformats.org/drawingml/2006/main">
          <a:pPr algn="l"/>
          <a:r>
            <a:rPr lang="th-TH" sz="1200" baseline="0"/>
            <a:t>10. ตุลาคม	          วัน</a:t>
          </a:r>
        </a:p>
        <a:p xmlns:a="http://schemas.openxmlformats.org/drawingml/2006/main">
          <a:pPr algn="l"/>
          <a:r>
            <a:rPr lang="th-TH" sz="1200" baseline="0"/>
            <a:t>11. ฟฤศจิกายน         วัน</a:t>
          </a:r>
        </a:p>
        <a:p xmlns:a="http://schemas.openxmlformats.org/drawingml/2006/main">
          <a:pPr algn="l"/>
          <a:r>
            <a:rPr lang="th-TH" sz="1200" baseline="0"/>
            <a:t>12. ธันวาคม	          วัน</a:t>
          </a:r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 baseline="0"/>
            <a:t>ภาคการศึกษา 2/2558</a:t>
          </a:r>
        </a:p>
        <a:p xmlns:a="http://schemas.openxmlformats.org/drawingml/2006/main">
          <a:pPr algn="l"/>
          <a:r>
            <a:rPr lang="th-TH" sz="1200" baseline="0"/>
            <a:t>4 มกราคม - 4 พฤษภาคม 2559</a:t>
          </a:r>
          <a:br>
            <a:rPr lang="th-TH" sz="1200" baseline="0"/>
          </a:br>
          <a:r>
            <a:rPr lang="th-TH" sz="1200" baseline="0"/>
            <a:t>ภาคการศึกษา 1/2559</a:t>
          </a:r>
          <a:br>
            <a:rPr lang="th-TH" sz="1200" baseline="0"/>
          </a:br>
          <a:r>
            <a:rPr lang="th-TH" sz="1200" baseline="0"/>
            <a:t>23 กรกฎาคม - 3 ธันวาคม 2559</a:t>
          </a:r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/>
            <a:t>	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0.72727</cdr:x>
      <cdr:y>0.24667</cdr:y>
    </cdr:from>
    <cdr:to>
      <cdr:x>0.94647</cdr:x>
      <cdr:y>0.9354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8035636" y="1749135"/>
          <a:ext cx="2421928" cy="4883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th-TH" sz="1400"/>
            <a:t>วันทำงานประจำเดือน</a:t>
          </a:r>
        </a:p>
        <a:p xmlns:a="http://schemas.openxmlformats.org/drawingml/2006/main">
          <a:pPr algn="l"/>
          <a:r>
            <a:rPr lang="th-TH" sz="400"/>
            <a:t/>
          </a:r>
          <a:br>
            <a:rPr lang="th-TH" sz="400"/>
          </a:br>
          <a:r>
            <a:rPr lang="th-TH" sz="1200"/>
            <a:t>1. มกราคม	    20</a:t>
          </a:r>
          <a:r>
            <a:rPr lang="th-TH" sz="1200" baseline="0"/>
            <a:t>  วัน</a:t>
          </a:r>
        </a:p>
        <a:p xmlns:a="http://schemas.openxmlformats.org/drawingml/2006/main">
          <a:pPr algn="l"/>
          <a:r>
            <a:rPr lang="th-TH" sz="1200" baseline="0"/>
            <a:t>2. กุมภาพันธ์	    20  วัน</a:t>
          </a:r>
        </a:p>
        <a:p xmlns:a="http://schemas.openxmlformats.org/drawingml/2006/main">
          <a:pPr algn="l"/>
          <a:r>
            <a:rPr lang="th-TH" sz="1200" baseline="0"/>
            <a:t>3. มีนาคม	    23  วัน</a:t>
          </a:r>
        </a:p>
        <a:p xmlns:a="http://schemas.openxmlformats.org/drawingml/2006/main">
          <a:pPr algn="l"/>
          <a:r>
            <a:rPr lang="th-TH" sz="1200" baseline="0"/>
            <a:t>4. เมษายน	    17  วัน</a:t>
          </a:r>
        </a:p>
        <a:p xmlns:a="http://schemas.openxmlformats.org/drawingml/2006/main">
          <a:pPr algn="l"/>
          <a:r>
            <a:rPr lang="th-TH" sz="1200" baseline="0"/>
            <a:t>5. พฤษภาคม	    18  วัน</a:t>
          </a:r>
        </a:p>
        <a:p xmlns:a="http://schemas.openxmlformats.org/drawingml/2006/main">
          <a:pPr algn="l"/>
          <a:r>
            <a:rPr lang="th-TH" sz="1200" baseline="0"/>
            <a:t>6. มิถุนายน	    22  วัน</a:t>
          </a:r>
        </a:p>
        <a:p xmlns:a="http://schemas.openxmlformats.org/drawingml/2006/main">
          <a:pPr algn="l"/>
          <a:r>
            <a:rPr lang="th-TH" sz="1200" baseline="0"/>
            <a:t>7. กรกฎาคม	    18  วัน</a:t>
          </a:r>
        </a:p>
        <a:p xmlns:a="http://schemas.openxmlformats.org/drawingml/2006/main">
          <a:pPr algn="l"/>
          <a:r>
            <a:rPr lang="th-TH" sz="1200" baseline="0"/>
            <a:t>8. สิงหาคม	          วัน</a:t>
          </a:r>
        </a:p>
        <a:p xmlns:a="http://schemas.openxmlformats.org/drawingml/2006/main">
          <a:pPr algn="l"/>
          <a:r>
            <a:rPr lang="th-TH" sz="1200" baseline="0"/>
            <a:t>9. กันยายน	          วัน</a:t>
          </a:r>
        </a:p>
        <a:p xmlns:a="http://schemas.openxmlformats.org/drawingml/2006/main">
          <a:pPr algn="l"/>
          <a:r>
            <a:rPr lang="th-TH" sz="1200" baseline="0"/>
            <a:t>10. ตุลาคม	          วัน</a:t>
          </a:r>
        </a:p>
        <a:p xmlns:a="http://schemas.openxmlformats.org/drawingml/2006/main">
          <a:pPr algn="l"/>
          <a:r>
            <a:rPr lang="th-TH" sz="1200" baseline="0"/>
            <a:t>11. ฟฤศจิกายน         วัน</a:t>
          </a:r>
        </a:p>
        <a:p xmlns:a="http://schemas.openxmlformats.org/drawingml/2006/main">
          <a:pPr algn="l"/>
          <a:r>
            <a:rPr lang="th-TH" sz="1200" baseline="0"/>
            <a:t>12. ธันวาคม	          วัน</a:t>
          </a:r>
        </a:p>
        <a:p xmlns:a="http://schemas.openxmlformats.org/drawingml/2006/main">
          <a:pPr algn="l"/>
          <a:endParaRPr lang="th-TH" sz="700" baseline="0"/>
        </a:p>
        <a:p xmlns:a="http://schemas.openxmlformats.org/drawingml/2006/main">
          <a:pPr algn="l"/>
          <a:r>
            <a:rPr lang="th-TH" sz="1200" baseline="0"/>
            <a:t>ภาคการศึกษา 2/2558</a:t>
          </a:r>
        </a:p>
        <a:p xmlns:a="http://schemas.openxmlformats.org/drawingml/2006/main">
          <a:pPr algn="l"/>
          <a:r>
            <a:rPr lang="th-TH" sz="1200" baseline="0"/>
            <a:t>4 มกราคม - 4 พฤษภาคม 2559</a:t>
          </a:r>
          <a:br>
            <a:rPr lang="th-TH" sz="1200" baseline="0"/>
          </a:br>
          <a:r>
            <a:rPr lang="th-TH" sz="1200" baseline="0"/>
            <a:t>ภาคการศึกษา 1/2559</a:t>
          </a:r>
          <a:br>
            <a:rPr lang="th-TH" sz="1200" baseline="0"/>
          </a:br>
          <a:r>
            <a:rPr lang="th-TH" sz="1200" baseline="0"/>
            <a:t>23 กรกฎาคม - 3 ธันวาคม 2559</a:t>
          </a:r>
        </a:p>
        <a:p xmlns:a="http://schemas.openxmlformats.org/drawingml/2006/main">
          <a:pPr algn="l"/>
          <a:endParaRPr lang="th-TH" sz="900" baseline="0"/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ค่ามาตรฐานปี 2558 </a:t>
          </a:r>
        </a:p>
        <a:p xmlns:a="http://schemas.openxmlformats.org/drawingml/2006/main">
          <a:r>
            <a:rPr lang="th-TH" sz="4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/>
          </a:r>
          <a:br>
            <a:rPr lang="th-TH" sz="4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</a:b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4.74  ลบ.ม.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</a:p>
        <a:p xmlns:a="http://schemas.openxmlformats.org/drawingml/2006/main">
          <a:endParaRPr lang="th-TH" sz="700" b="1">
            <a:solidFill>
              <a:srgbClr val="FF0000"/>
            </a:solidFill>
            <a:latin typeface="Calibri"/>
            <a:ea typeface="+mn-ea"/>
            <a:cs typeface="+mn-cs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	</a:t>
          </a:r>
          <a:endParaRPr lang="th-TH" sz="1400"/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/>
            <a:t>	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0.74472</cdr:x>
      <cdr:y>0.48885</cdr:y>
    </cdr:from>
    <cdr:to>
      <cdr:x>1</cdr:x>
      <cdr:y>0.8289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8243458" y="3463637"/>
          <a:ext cx="2825705" cy="2409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th-TH" sz="1400" b="1">
              <a:solidFill>
                <a:sysClr val="windowText" lastClr="000000"/>
              </a:solidFill>
              <a:latin typeface="Calibri"/>
              <a:cs typeface="Tahoma"/>
            </a:rPr>
            <a:t>ค่ามาตรฐานปี 2558 </a:t>
          </a:r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  <a:t/>
          </a:r>
          <a:b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</a:b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ดีเซล	24.89  ลิตร</a:t>
          </a:r>
          <a:r>
            <a:rPr lang="en-US" sz="1600" b="1">
              <a:solidFill>
                <a:srgbClr val="FF0000"/>
              </a:solidFill>
              <a:latin typeface="Calibri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คน</a:t>
          </a:r>
        </a:p>
        <a:p xmlns:a="http://schemas.openxmlformats.org/drawingml/2006/main"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เบนซีน	3.21  ลิตร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</a:p>
        <a:p xmlns:a="http://schemas.openxmlformats.org/drawingml/2006/main"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โซฮอล์	2.56  ลิตร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  <a:endParaRPr lang="th-TH" sz="1400" b="1">
            <a:solidFill>
              <a:srgbClr val="FF0000"/>
            </a:solidFill>
            <a:latin typeface="Calibri"/>
            <a:ea typeface="+mn-ea"/>
            <a:cs typeface="+mn-cs"/>
          </a:endParaRPr>
        </a:p>
        <a:p xmlns:a="http://schemas.openxmlformats.org/drawingml/2006/main"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cs typeface="Tahoma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cs typeface="Tahoma"/>
            </a:rPr>
            <a:t>	</a:t>
          </a:r>
          <a:endParaRPr lang="th-TH" sz="140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r>
            <a:rPr lang="th-TH" sz="1400"/>
            <a:t>	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0.75569</cdr:x>
      <cdr:y>0.52026</cdr:y>
    </cdr:from>
    <cdr:to>
      <cdr:x>0.99475</cdr:x>
      <cdr:y>0.77184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8312728" y="3688773"/>
          <a:ext cx="2629745" cy="1783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th-TH" sz="1400" b="1">
              <a:solidFill>
                <a:sysClr val="windowText" lastClr="000000"/>
              </a:solidFill>
              <a:latin typeface="Calibri"/>
              <a:cs typeface="Tahoma"/>
            </a:rPr>
            <a:t>ค่ามาตรฐานปี 2558 </a:t>
          </a:r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  <a:t/>
          </a:r>
          <a:br>
            <a:rPr lang="th-TH" sz="1200" b="1">
              <a:solidFill>
                <a:sysClr val="windowText" lastClr="000000"/>
              </a:solidFill>
              <a:latin typeface="Calibri"/>
              <a:cs typeface="Tahoma"/>
            </a:rPr>
          </a:br>
          <a:r>
            <a:rPr lang="en-US" sz="1600" b="1">
              <a:solidFill>
                <a:srgbClr val="FF0000"/>
              </a:solidFill>
              <a:latin typeface="Calibri"/>
              <a:cs typeface="Tahoma"/>
            </a:rPr>
            <a:t>GHGs</a:t>
          </a:r>
          <a:r>
            <a:rPr lang="en-US" sz="1600" b="1" baseline="0">
              <a:solidFill>
                <a:srgbClr val="FF0000"/>
              </a:solidFill>
              <a:latin typeface="Calibri"/>
              <a:cs typeface="Tahoma"/>
            </a:rPr>
            <a:t>   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218.34  </a:t>
          </a:r>
          <a:r>
            <a:rPr lang="en-US" sz="1600" b="1">
              <a:solidFill>
                <a:srgbClr val="FF0000"/>
              </a:solidFill>
              <a:latin typeface="Calibri"/>
              <a:cs typeface="Tahoma"/>
            </a:rPr>
            <a:t>kgCO</a:t>
          </a:r>
          <a:r>
            <a:rPr lang="en-US" sz="1600" b="1" baseline="-25000">
              <a:solidFill>
                <a:srgbClr val="FF0000"/>
              </a:solidFill>
              <a:latin typeface="Calibri"/>
              <a:cs typeface="Tahoma"/>
            </a:rPr>
            <a:t>2</a:t>
          </a:r>
          <a:r>
            <a:rPr lang="en-US" sz="1600" b="1">
              <a:solidFill>
                <a:srgbClr val="FF0000"/>
              </a:solidFill>
              <a:latin typeface="Calibri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cs typeface="Tahoma"/>
            </a:rPr>
            <a:t>คน</a:t>
          </a:r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endParaRPr lang="th-TH" sz="1400" b="1">
            <a:solidFill>
              <a:srgbClr val="FF0000"/>
            </a:solidFill>
            <a:latin typeface="Calibri"/>
            <a:cs typeface="Tahoma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cs typeface="Tahoma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cs typeface="Tahoma"/>
            </a:rPr>
            <a:t>	</a:t>
          </a:r>
          <a:endParaRPr lang="th-TH" sz="140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endParaRPr lang="th-TH" sz="1400" baseline="0"/>
        </a:p>
        <a:p xmlns:a="http://schemas.openxmlformats.org/drawingml/2006/main">
          <a:pPr algn="l"/>
          <a:r>
            <a:rPr lang="th-TH" sz="1400"/>
            <a:t>	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116979</xdr:colOff>
      <xdr:row>71</xdr:row>
      <xdr:rowOff>406910</xdr:rowOff>
    </xdr:from>
    <xdr:to>
      <xdr:col>64</xdr:col>
      <xdr:colOff>775067</xdr:colOff>
      <xdr:row>88</xdr:row>
      <xdr:rowOff>265357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pSpPr/>
      </xdr:nvGrpSpPr>
      <xdr:grpSpPr>
        <a:xfrm>
          <a:off x="44849843" y="22937865"/>
          <a:ext cx="11048997" cy="7114765"/>
          <a:chOff x="25233861" y="-3240299"/>
          <a:chExt cx="7302311" cy="5104789"/>
        </a:xfrm>
      </xdr:grpSpPr>
      <xdr:grpSp>
        <xdr:nvGrpSpPr>
          <xdr:cNvPr id="3" name="กลุ่ม 4">
            <a:extLst>
              <a:ext uri="{FF2B5EF4-FFF2-40B4-BE49-F238E27FC236}">
                <a16:creationId xmlns:a16="http://schemas.microsoft.com/office/drawing/2014/main" xmlns="" id="{00000000-0008-0000-0A00-000003000000}"/>
              </a:ext>
            </a:extLst>
          </xdr:cNvPr>
          <xdr:cNvGrpSpPr/>
        </xdr:nvGrpSpPr>
        <xdr:grpSpPr>
          <a:xfrm>
            <a:off x="25233861" y="-3240299"/>
            <a:ext cx="7302311" cy="5104789"/>
            <a:chOff x="25233861" y="-3240299"/>
            <a:chExt cx="7302311" cy="5104789"/>
          </a:xfrm>
        </xdr:grpSpPr>
        <xdr:graphicFrame macro="">
          <xdr:nvGraphicFramePr>
            <xdr:cNvPr id="5" name="แผนภูมิ 2">
              <a:extLst>
                <a:ext uri="{FF2B5EF4-FFF2-40B4-BE49-F238E27FC236}">
                  <a16:creationId xmlns:a16="http://schemas.microsoft.com/office/drawing/2014/main" xmlns="" id="{00000000-0008-0000-0A00-000005000000}"/>
                </a:ext>
              </a:extLst>
            </xdr:cNvPr>
            <xdr:cNvGraphicFramePr/>
          </xdr:nvGraphicFramePr>
          <xdr:xfrm>
            <a:off x="25233861" y="-3240299"/>
            <a:ext cx="7302311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สี่เหลี่ยมมุมมน 13">
              <a:extLst>
                <a:ext uri="{FF2B5EF4-FFF2-40B4-BE49-F238E27FC236}">
                  <a16:creationId xmlns:a16="http://schemas.microsoft.com/office/drawing/2014/main" xmlns="" id="{00000000-0008-0000-0A00-000006000000}"/>
                </a:ext>
              </a:extLst>
            </xdr:cNvPr>
            <xdr:cNvSpPr/>
          </xdr:nvSpPr>
          <xdr:spPr>
            <a:xfrm>
              <a:off x="27365703" y="-3084500"/>
              <a:ext cx="2297819" cy="403411"/>
            </a:xfrm>
            <a:prstGeom prst="roundRect">
              <a:avLst/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ข้อมูลการใช้ทรัพยากรน้ำ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4" name="สี่เหลี่ยมผืนผ้า 3">
            <a:extLst>
              <a:ext uri="{FF2B5EF4-FFF2-40B4-BE49-F238E27FC236}">
                <a16:creationId xmlns:a16="http://schemas.microsoft.com/office/drawing/2014/main" xmlns="" id="{00000000-0008-0000-0A00-000004000000}"/>
              </a:ext>
            </a:extLst>
          </xdr:cNvPr>
          <xdr:cNvSpPr/>
        </xdr:nvSpPr>
        <xdr:spPr>
          <a:xfrm>
            <a:off x="25281336" y="-2661342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>
                <a:solidFill>
                  <a:sysClr val="windowText" lastClr="000000"/>
                </a:solidFill>
              </a:rPr>
              <a:t>ลบ.ม.</a:t>
            </a:r>
          </a:p>
        </xdr:txBody>
      </xdr:sp>
    </xdr:grpSp>
    <xdr:clientData/>
  </xdr:twoCellAnchor>
  <xdr:twoCellAnchor>
    <xdr:from>
      <xdr:col>65</xdr:col>
      <xdr:colOff>133844</xdr:colOff>
      <xdr:row>71</xdr:row>
      <xdr:rowOff>420044</xdr:rowOff>
    </xdr:from>
    <xdr:to>
      <xdr:col>80</xdr:col>
      <xdr:colOff>569643</xdr:colOff>
      <xdr:row>88</xdr:row>
      <xdr:rowOff>264119</xdr:rowOff>
    </xdr:to>
    <xdr:grpSp>
      <xdr:nvGrpSpPr>
        <xdr:cNvPr id="7" name="กลุ่ม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pSpPr/>
      </xdr:nvGrpSpPr>
      <xdr:grpSpPr>
        <a:xfrm>
          <a:off x="56088889" y="22950999"/>
          <a:ext cx="11069163" cy="7100393"/>
          <a:chOff x="24631918" y="-2949151"/>
          <a:chExt cx="6411148" cy="5104789"/>
        </a:xfrm>
      </xdr:grpSpPr>
      <xdr:grpSp>
        <xdr:nvGrpSpPr>
          <xdr:cNvPr id="8" name="กลุ่ม 4">
            <a:extLst>
              <a:ext uri="{FF2B5EF4-FFF2-40B4-BE49-F238E27FC236}">
                <a16:creationId xmlns:a16="http://schemas.microsoft.com/office/drawing/2014/main" xmlns="" id="{00000000-0008-0000-0A00-000008000000}"/>
              </a:ext>
            </a:extLst>
          </xdr:cNvPr>
          <xdr:cNvGrpSpPr/>
        </xdr:nvGrpSpPr>
        <xdr:grpSpPr>
          <a:xfrm>
            <a:off x="24631918" y="-2949151"/>
            <a:ext cx="6411148" cy="5104789"/>
            <a:chOff x="24631918" y="-2949151"/>
            <a:chExt cx="6411148" cy="5104789"/>
          </a:xfrm>
        </xdr:grpSpPr>
        <xdr:graphicFrame macro="">
          <xdr:nvGraphicFramePr>
            <xdr:cNvPr id="10" name="แผนภูมิ 2">
              <a:extLst>
                <a:ext uri="{FF2B5EF4-FFF2-40B4-BE49-F238E27FC236}">
                  <a16:creationId xmlns:a16="http://schemas.microsoft.com/office/drawing/2014/main" xmlns="" id="{00000000-0008-0000-0A00-00000A000000}"/>
                </a:ext>
              </a:extLst>
            </xdr:cNvPr>
            <xdr:cNvGraphicFramePr/>
          </xdr:nvGraphicFramePr>
          <xdr:xfrm>
            <a:off x="24631918" y="-2949151"/>
            <a:ext cx="6411148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1" name="สี่เหลี่ยมมุมมน 19">
              <a:extLst>
                <a:ext uri="{FF2B5EF4-FFF2-40B4-BE49-F238E27FC236}">
                  <a16:creationId xmlns:a16="http://schemas.microsoft.com/office/drawing/2014/main" xmlns="" id="{00000000-0008-0000-0A00-00000B000000}"/>
                </a:ext>
              </a:extLst>
            </xdr:cNvPr>
            <xdr:cNvSpPr/>
          </xdr:nvSpPr>
          <xdr:spPr>
            <a:xfrm>
              <a:off x="26525626" y="-2776746"/>
              <a:ext cx="1957799" cy="403411"/>
            </a:xfrm>
            <a:prstGeom prst="roundRect">
              <a:avLst/>
            </a:prstGeom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ข้อมูลการใช้น้ำมันเชื้อเพลิง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9" name="สี่เหลี่ยมผืนผ้า 8">
            <a:extLst>
              <a:ext uri="{FF2B5EF4-FFF2-40B4-BE49-F238E27FC236}">
                <a16:creationId xmlns:a16="http://schemas.microsoft.com/office/drawing/2014/main" xmlns="" id="{00000000-0008-0000-0A00-000009000000}"/>
              </a:ext>
            </a:extLst>
          </xdr:cNvPr>
          <xdr:cNvSpPr/>
        </xdr:nvSpPr>
        <xdr:spPr>
          <a:xfrm>
            <a:off x="24908155" y="-2363089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 b="0">
                <a:solidFill>
                  <a:sysClr val="windowText" lastClr="000000"/>
                </a:solidFill>
              </a:rPr>
              <a:t>ลิตร</a:t>
            </a:r>
          </a:p>
        </xdr:txBody>
      </xdr:sp>
    </xdr:grpSp>
    <xdr:clientData/>
  </xdr:twoCellAnchor>
  <xdr:twoCellAnchor>
    <xdr:from>
      <xdr:col>81</xdr:col>
      <xdr:colOff>52828</xdr:colOff>
      <xdr:row>71</xdr:row>
      <xdr:rowOff>415021</xdr:rowOff>
    </xdr:from>
    <xdr:to>
      <xdr:col>96</xdr:col>
      <xdr:colOff>437030</xdr:colOff>
      <xdr:row>88</xdr:row>
      <xdr:rowOff>264120</xdr:rowOff>
    </xdr:to>
    <xdr:grpSp>
      <xdr:nvGrpSpPr>
        <xdr:cNvPr id="12" name="กลุ่ม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GrpSpPr/>
      </xdr:nvGrpSpPr>
      <xdr:grpSpPr>
        <a:xfrm>
          <a:off x="67333964" y="22945976"/>
          <a:ext cx="11000248" cy="7105417"/>
          <a:chOff x="17637042" y="661106"/>
          <a:chExt cx="10906642" cy="5115106"/>
        </a:xfrm>
      </xdr:grpSpPr>
      <xdr:grpSp>
        <xdr:nvGrpSpPr>
          <xdr:cNvPr id="13" name="กลุ่ม 4">
            <a:extLst>
              <a:ext uri="{FF2B5EF4-FFF2-40B4-BE49-F238E27FC236}">
                <a16:creationId xmlns:a16="http://schemas.microsoft.com/office/drawing/2014/main" xmlns="" id="{00000000-0008-0000-0A00-00000D000000}"/>
              </a:ext>
            </a:extLst>
          </xdr:cNvPr>
          <xdr:cNvGrpSpPr/>
        </xdr:nvGrpSpPr>
        <xdr:grpSpPr>
          <a:xfrm>
            <a:off x="17637042" y="661106"/>
            <a:ext cx="10906642" cy="5115106"/>
            <a:chOff x="17637042" y="661106"/>
            <a:chExt cx="10906642" cy="5115106"/>
          </a:xfrm>
        </xdr:grpSpPr>
        <xdr:graphicFrame macro="">
          <xdr:nvGraphicFramePr>
            <xdr:cNvPr id="15" name="แผนภูมิ 2">
              <a:extLst>
                <a:ext uri="{FF2B5EF4-FFF2-40B4-BE49-F238E27FC236}">
                  <a16:creationId xmlns:a16="http://schemas.microsoft.com/office/drawing/2014/main" xmlns="" id="{00000000-0008-0000-0A00-00000F000000}"/>
                </a:ext>
              </a:extLst>
            </xdr:cNvPr>
            <xdr:cNvGraphicFramePr/>
          </xdr:nvGraphicFramePr>
          <xdr:xfrm>
            <a:off x="17637042" y="661106"/>
            <a:ext cx="10906642" cy="51151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16" name="สี่เหลี่ยมมุมมน 25">
              <a:extLst>
                <a:ext uri="{FF2B5EF4-FFF2-40B4-BE49-F238E27FC236}">
                  <a16:creationId xmlns:a16="http://schemas.microsoft.com/office/drawing/2014/main" xmlns="" id="{00000000-0008-0000-0A00-000010000000}"/>
                </a:ext>
              </a:extLst>
            </xdr:cNvPr>
            <xdr:cNvSpPr/>
          </xdr:nvSpPr>
          <xdr:spPr>
            <a:xfrm>
              <a:off x="20115206" y="770010"/>
              <a:ext cx="4346276" cy="403411"/>
            </a:xfrm>
            <a:prstGeom prst="roundRect">
              <a:avLst/>
            </a:prstGeom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ข้อมูลการปล่อยก๊าซเรือนกระจก</a:t>
              </a:r>
              <a:r>
                <a:rPr lang="th-TH" sz="1600" b="1" baseline="0"/>
                <a:t> </a:t>
              </a:r>
              <a:r>
                <a:rPr lang="en-US" sz="1600" b="1" baseline="0"/>
                <a:t>(GHGs)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14" name="สี่เหลี่ยมผืนผ้า 13">
            <a:extLst>
              <a:ext uri="{FF2B5EF4-FFF2-40B4-BE49-F238E27FC236}">
                <a16:creationId xmlns:a16="http://schemas.microsoft.com/office/drawing/2014/main" xmlns="" id="{00000000-0008-0000-0A00-00000E000000}"/>
              </a:ext>
            </a:extLst>
          </xdr:cNvPr>
          <xdr:cNvSpPr/>
        </xdr:nvSpPr>
        <xdr:spPr>
          <a:xfrm>
            <a:off x="18298840" y="1218395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kgCO</a:t>
            </a:r>
            <a:r>
              <a:rPr lang="en-US" sz="1400" baseline="-25000">
                <a:solidFill>
                  <a:sysClr val="windowText" lastClr="000000"/>
                </a:solidFill>
              </a:rPr>
              <a:t>2 </a:t>
            </a:r>
            <a:r>
              <a:rPr lang="en-US" sz="1400" baseline="0">
                <a:solidFill>
                  <a:sysClr val="windowText" lastClr="000000"/>
                </a:solidFill>
              </a:rPr>
              <a:t>eq</a:t>
            </a:r>
            <a:endParaRPr lang="th-TH" sz="1400" baseline="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33</xdr:col>
      <xdr:colOff>190500</xdr:colOff>
      <xdr:row>72</xdr:row>
      <xdr:rowOff>45477</xdr:rowOff>
    </xdr:from>
    <xdr:to>
      <xdr:col>48</xdr:col>
      <xdr:colOff>865909</xdr:colOff>
      <xdr:row>88</xdr:row>
      <xdr:rowOff>246801</xdr:rowOff>
    </xdr:to>
    <xdr:grpSp>
      <xdr:nvGrpSpPr>
        <xdr:cNvPr id="17" name="กลุ่ม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GrpSpPr/>
      </xdr:nvGrpSpPr>
      <xdr:grpSpPr>
        <a:xfrm>
          <a:off x="32714045" y="23009386"/>
          <a:ext cx="11897591" cy="7024688"/>
          <a:chOff x="27364087" y="69395"/>
          <a:chExt cx="10880452" cy="7028584"/>
        </a:xfrm>
      </xdr:grpSpPr>
      <xdr:grpSp>
        <xdr:nvGrpSpPr>
          <xdr:cNvPr id="18" name="กลุ่ม 17">
            <a:extLst>
              <a:ext uri="{FF2B5EF4-FFF2-40B4-BE49-F238E27FC236}">
                <a16:creationId xmlns:a16="http://schemas.microsoft.com/office/drawing/2014/main" xmlns="" id="{00000000-0008-0000-0A00-000012000000}"/>
              </a:ext>
            </a:extLst>
          </xdr:cNvPr>
          <xdr:cNvGrpSpPr/>
        </xdr:nvGrpSpPr>
        <xdr:grpSpPr>
          <a:xfrm>
            <a:off x="27364087" y="69395"/>
            <a:ext cx="10880452" cy="7028584"/>
            <a:chOff x="17629820" y="691852"/>
            <a:chExt cx="10925096" cy="5062254"/>
          </a:xfrm>
        </xdr:grpSpPr>
        <xdr:grpSp>
          <xdr:nvGrpSpPr>
            <xdr:cNvPr id="20" name="กลุ่ม 19">
              <a:extLst>
                <a:ext uri="{FF2B5EF4-FFF2-40B4-BE49-F238E27FC236}">
                  <a16:creationId xmlns:a16="http://schemas.microsoft.com/office/drawing/2014/main" xmlns="" id="{00000000-0008-0000-0A00-000014000000}"/>
                </a:ext>
              </a:extLst>
            </xdr:cNvPr>
            <xdr:cNvGrpSpPr/>
          </xdr:nvGrpSpPr>
          <xdr:grpSpPr>
            <a:xfrm>
              <a:off x="17629820" y="691852"/>
              <a:ext cx="10925096" cy="5062254"/>
              <a:chOff x="17629820" y="691852"/>
              <a:chExt cx="10925096" cy="5062254"/>
            </a:xfrm>
          </xdr:grpSpPr>
          <xdr:graphicFrame macro="">
            <xdr:nvGraphicFramePr>
              <xdr:cNvPr id="22" name="แผนภูมิ 21">
                <a:extLst>
                  <a:ext uri="{FF2B5EF4-FFF2-40B4-BE49-F238E27FC236}">
                    <a16:creationId xmlns:a16="http://schemas.microsoft.com/office/drawing/2014/main" xmlns="" id="{00000000-0008-0000-0A00-000016000000}"/>
                  </a:ext>
                </a:extLst>
              </xdr:cNvPr>
              <xdr:cNvGraphicFramePr/>
            </xdr:nvGraphicFramePr>
            <xdr:xfrm>
              <a:off x="17629820" y="691852"/>
              <a:ext cx="10925096" cy="506225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sp macro="" textlink="">
            <xdr:nvSpPr>
              <xdr:cNvPr id="23" name="สี่เหลี่ยมมุมมน 3">
                <a:extLst>
                  <a:ext uri="{FF2B5EF4-FFF2-40B4-BE49-F238E27FC236}">
                    <a16:creationId xmlns:a16="http://schemas.microsoft.com/office/drawing/2014/main" xmlns="" id="{00000000-0008-0000-0A00-000017000000}"/>
                  </a:ext>
                </a:extLst>
              </xdr:cNvPr>
              <xdr:cNvSpPr/>
            </xdr:nvSpPr>
            <xdr:spPr>
              <a:xfrm>
                <a:off x="20519560" y="819012"/>
                <a:ext cx="3521555" cy="403411"/>
              </a:xfrm>
              <a:prstGeom prst="roundRect">
                <a:avLst/>
              </a:prstGeom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rtlCol="0" anchor="ctr"/>
              <a:lstStyle/>
              <a:p>
                <a:pPr algn="ctr"/>
                <a:r>
                  <a:rPr lang="th-TH" sz="1600" b="1"/>
                  <a:t>ข้อมูลการใช้พลังงานไฟฟ้า</a:t>
                </a:r>
                <a:r>
                  <a:rPr lang="en-US" sz="1600" b="1"/>
                  <a:t> 2559</a:t>
                </a:r>
                <a:endParaRPr lang="th-TH" sz="1600" b="1"/>
              </a:p>
            </xdr:txBody>
          </xdr:sp>
        </xdr:grpSp>
        <xdr:sp macro="" textlink="">
          <xdr:nvSpPr>
            <xdr:cNvPr id="21" name="สี่เหลี่ยมผืนผ้า 20">
              <a:extLst>
                <a:ext uri="{FF2B5EF4-FFF2-40B4-BE49-F238E27FC236}">
                  <a16:creationId xmlns:a16="http://schemas.microsoft.com/office/drawing/2014/main" xmlns="" id="{00000000-0008-0000-0A00-000015000000}"/>
                </a:ext>
              </a:extLst>
            </xdr:cNvPr>
            <xdr:cNvSpPr/>
          </xdr:nvSpPr>
          <xdr:spPr>
            <a:xfrm>
              <a:off x="18298841" y="1218395"/>
              <a:ext cx="974912" cy="30255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>
                  <a:solidFill>
                    <a:sysClr val="windowText" lastClr="000000"/>
                  </a:solidFill>
                </a:rPr>
                <a:t>kWh</a:t>
              </a:r>
              <a:endParaRPr lang="th-TH" sz="14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9" name="สี่เหลี่ยมผืนผ้า 18">
            <a:extLst>
              <a:ext uri="{FF2B5EF4-FFF2-40B4-BE49-F238E27FC236}">
                <a16:creationId xmlns:a16="http://schemas.microsoft.com/office/drawing/2014/main" xmlns="" id="{00000000-0008-0000-0A00-000013000000}"/>
              </a:ext>
            </a:extLst>
          </xdr:cNvPr>
          <xdr:cNvSpPr/>
        </xdr:nvSpPr>
        <xdr:spPr>
          <a:xfrm>
            <a:off x="35691536" y="3537857"/>
            <a:ext cx="2381250" cy="2667000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t"/>
          <a:lstStyle/>
          <a:p>
            <a:pPr algn="l"/>
            <a:r>
              <a:rPr lang="th-TH" sz="1400"/>
              <a:t>วันทำงานประจำเดือน</a:t>
            </a:r>
          </a:p>
          <a:p>
            <a:pPr algn="l"/>
            <a:r>
              <a:rPr lang="th-TH" sz="400"/>
              <a:t/>
            </a:r>
            <a:br>
              <a:rPr lang="th-TH" sz="400"/>
            </a:br>
            <a:r>
              <a:rPr lang="th-TH" sz="1200"/>
              <a:t>1. มกราคม	    20</a:t>
            </a:r>
            <a:r>
              <a:rPr lang="th-TH" sz="1200" baseline="0"/>
              <a:t>  วัน</a:t>
            </a:r>
          </a:p>
          <a:p>
            <a:pPr algn="l"/>
            <a:r>
              <a:rPr lang="th-TH" sz="1200" baseline="0"/>
              <a:t>2. กุมภาพันธ์	    20  วัน</a:t>
            </a:r>
          </a:p>
          <a:p>
            <a:pPr algn="l"/>
            <a:r>
              <a:rPr lang="th-TH" sz="1200" baseline="0"/>
              <a:t>3. มีนาคม	    23  วัน</a:t>
            </a:r>
          </a:p>
          <a:p>
            <a:pPr algn="l"/>
            <a:r>
              <a:rPr lang="th-TH" sz="1200" baseline="0"/>
              <a:t>4. เมษายน	    17  วัน</a:t>
            </a:r>
          </a:p>
          <a:p>
            <a:pPr algn="l"/>
            <a:r>
              <a:rPr lang="th-TH" sz="1200" baseline="0"/>
              <a:t>5. พฤษภาคม	    18  วัน</a:t>
            </a:r>
          </a:p>
          <a:p>
            <a:pPr algn="l"/>
            <a:r>
              <a:rPr lang="th-TH" sz="1200" baseline="0"/>
              <a:t>6. มิถุนายน	    22  วัน</a:t>
            </a:r>
          </a:p>
          <a:p>
            <a:pPr algn="l"/>
            <a:r>
              <a:rPr lang="th-TH" sz="1200" baseline="0"/>
              <a:t>7. กรกฎาคม	    18  วัน</a:t>
            </a:r>
          </a:p>
          <a:p>
            <a:pPr algn="l"/>
            <a:r>
              <a:rPr lang="th-TH" sz="1200" baseline="0"/>
              <a:t>8. สิงหาคม	          วัน</a:t>
            </a:r>
          </a:p>
          <a:p>
            <a:pPr algn="l"/>
            <a:r>
              <a:rPr lang="th-TH" sz="1200" baseline="0"/>
              <a:t>9. กันยายน	          วัน</a:t>
            </a:r>
          </a:p>
          <a:p>
            <a:pPr algn="l"/>
            <a:r>
              <a:rPr lang="th-TH" sz="1200" baseline="0"/>
              <a:t>10. ตุลาคม	          วัน</a:t>
            </a:r>
          </a:p>
          <a:p>
            <a:pPr algn="l"/>
            <a:r>
              <a:rPr lang="th-TH" sz="1200" baseline="0"/>
              <a:t>11. ฟฤศจิกายน         วัน</a:t>
            </a:r>
          </a:p>
          <a:p>
            <a:pPr algn="l"/>
            <a:r>
              <a:rPr lang="th-TH" sz="1200" baseline="0"/>
              <a:t>12. ธันวาคม	          วัน</a:t>
            </a:r>
            <a:r>
              <a:rPr lang="th-TH" sz="1200"/>
              <a:t>	</a:t>
            </a:r>
          </a:p>
        </xdr:txBody>
      </xdr:sp>
    </xdr:grpSp>
    <xdr:clientData/>
  </xdr:twoCellAnchor>
  <xdr:twoCellAnchor>
    <xdr:from>
      <xdr:col>33</xdr:col>
      <xdr:colOff>204106</xdr:colOff>
      <xdr:row>88</xdr:row>
      <xdr:rowOff>343288</xdr:rowOff>
    </xdr:from>
    <xdr:to>
      <xdr:col>48</xdr:col>
      <xdr:colOff>860822</xdr:colOff>
      <xdr:row>107</xdr:row>
      <xdr:rowOff>199969</xdr:rowOff>
    </xdr:to>
    <xdr:grpSp>
      <xdr:nvGrpSpPr>
        <xdr:cNvPr id="24" name="กลุ่ม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GrpSpPr/>
      </xdr:nvGrpSpPr>
      <xdr:grpSpPr>
        <a:xfrm>
          <a:off x="32727651" y="30130561"/>
          <a:ext cx="11878898" cy="7061044"/>
          <a:chOff x="27377570" y="7211785"/>
          <a:chExt cx="10862073" cy="7087641"/>
        </a:xfrm>
      </xdr:grpSpPr>
      <xdr:grpSp>
        <xdr:nvGrpSpPr>
          <xdr:cNvPr id="25" name="กลุ่ม 24">
            <a:extLst>
              <a:ext uri="{FF2B5EF4-FFF2-40B4-BE49-F238E27FC236}">
                <a16:creationId xmlns:a16="http://schemas.microsoft.com/office/drawing/2014/main" xmlns="" id="{00000000-0008-0000-0A00-000019000000}"/>
              </a:ext>
            </a:extLst>
          </xdr:cNvPr>
          <xdr:cNvGrpSpPr/>
        </xdr:nvGrpSpPr>
        <xdr:grpSpPr>
          <a:xfrm>
            <a:off x="27377570" y="7211785"/>
            <a:ext cx="10862073" cy="7087641"/>
            <a:chOff x="17800995" y="630340"/>
            <a:chExt cx="10906642" cy="5104789"/>
          </a:xfrm>
        </xdr:grpSpPr>
        <xdr:grpSp>
          <xdr:nvGrpSpPr>
            <xdr:cNvPr id="27" name="กลุ่ม 4">
              <a:extLst>
                <a:ext uri="{FF2B5EF4-FFF2-40B4-BE49-F238E27FC236}">
                  <a16:creationId xmlns:a16="http://schemas.microsoft.com/office/drawing/2014/main" xmlns="" id="{00000000-0008-0000-0A00-00001B000000}"/>
                </a:ext>
              </a:extLst>
            </xdr:cNvPr>
            <xdr:cNvGrpSpPr/>
          </xdr:nvGrpSpPr>
          <xdr:grpSpPr>
            <a:xfrm>
              <a:off x="17800995" y="630340"/>
              <a:ext cx="10906642" cy="5104789"/>
              <a:chOff x="17800995" y="630340"/>
              <a:chExt cx="10906642" cy="5104789"/>
            </a:xfrm>
          </xdr:grpSpPr>
          <xdr:graphicFrame macro="">
            <xdr:nvGraphicFramePr>
              <xdr:cNvPr id="29" name="แผนภูมิ 2">
                <a:extLst>
                  <a:ext uri="{FF2B5EF4-FFF2-40B4-BE49-F238E27FC236}">
                    <a16:creationId xmlns:a16="http://schemas.microsoft.com/office/drawing/2014/main" xmlns="" id="{00000000-0008-0000-0A00-00001D000000}"/>
                  </a:ext>
                </a:extLst>
              </xdr:cNvPr>
              <xdr:cNvGraphicFramePr/>
            </xdr:nvGraphicFramePr>
            <xdr:xfrm>
              <a:off x="17800995" y="630340"/>
              <a:ext cx="10906642" cy="510478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30" name="สี่เหลี่ยมมุมมน 35">
                <a:extLst>
                  <a:ext uri="{FF2B5EF4-FFF2-40B4-BE49-F238E27FC236}">
                    <a16:creationId xmlns:a16="http://schemas.microsoft.com/office/drawing/2014/main" xmlns="" id="{00000000-0008-0000-0A00-00001E000000}"/>
                  </a:ext>
                </a:extLst>
              </xdr:cNvPr>
              <xdr:cNvSpPr/>
            </xdr:nvSpPr>
            <xdr:spPr>
              <a:xfrm>
                <a:off x="19959382" y="770010"/>
                <a:ext cx="4960033" cy="403411"/>
              </a:xfrm>
              <a:prstGeom prst="roundRect">
                <a:avLst/>
              </a:prstGeom>
              <a:ln>
                <a:solidFill>
                  <a:srgbClr val="00B050"/>
                </a:solidFill>
              </a:ln>
            </xdr:spPr>
            <xdr:style>
              <a:lnRef idx="2">
                <a:schemeClr val="accent2"/>
              </a:lnRef>
              <a:fillRef idx="1">
                <a:schemeClr val="lt1"/>
              </a:fillRef>
              <a:effectRef idx="0">
                <a:schemeClr val="accent2"/>
              </a:effectRef>
              <a:fontRef idx="minor">
                <a:schemeClr val="dk1"/>
              </a:fontRef>
            </xdr:style>
            <xdr:txBody>
              <a:bodyPr rtlCol="0" anchor="ctr"/>
              <a:lstStyle/>
              <a:p>
                <a:pPr algn="ctr"/>
                <a:r>
                  <a:rPr lang="th-TH" sz="1600" b="1"/>
                  <a:t>ข้อมูลการใช้พลังงานไฟฟ้าเฉลี่ยต่อบุคลากร</a:t>
                </a:r>
                <a:r>
                  <a:rPr lang="en-US" sz="1600" b="1"/>
                  <a:t> 2559</a:t>
                </a:r>
                <a:endParaRPr lang="th-TH" sz="1600" b="1"/>
              </a:p>
            </xdr:txBody>
          </xdr:sp>
        </xdr:grpSp>
        <xdr:sp macro="" textlink="">
          <xdr:nvSpPr>
            <xdr:cNvPr id="28" name="สี่เหลี่ยมผืนผ้า 27">
              <a:extLst>
                <a:ext uri="{FF2B5EF4-FFF2-40B4-BE49-F238E27FC236}">
                  <a16:creationId xmlns:a16="http://schemas.microsoft.com/office/drawing/2014/main" xmlns="" id="{00000000-0008-0000-0A00-00001C000000}"/>
                </a:ext>
              </a:extLst>
            </xdr:cNvPr>
            <xdr:cNvSpPr/>
          </xdr:nvSpPr>
          <xdr:spPr>
            <a:xfrm>
              <a:off x="18298841" y="1218395"/>
              <a:ext cx="974912" cy="30255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r>
                <a:rPr lang="en-US" sz="1400">
                  <a:solidFill>
                    <a:sysClr val="windowText" lastClr="000000"/>
                  </a:solidFill>
                </a:rPr>
                <a:t>kWh</a:t>
              </a:r>
              <a:r>
                <a:rPr lang="th-TH" sz="1400">
                  <a:solidFill>
                    <a:sysClr val="windowText" lastClr="000000"/>
                  </a:solidFill>
                </a:rPr>
                <a:t>/คน</a:t>
              </a:r>
            </a:p>
          </xdr:txBody>
        </xdr:sp>
      </xdr:grpSp>
      <xdr:sp macro="" textlink="">
        <xdr:nvSpPr>
          <xdr:cNvPr id="26" name="สี่เหลี่ยมผืนผ้า 25">
            <a:extLst>
              <a:ext uri="{FF2B5EF4-FFF2-40B4-BE49-F238E27FC236}">
                <a16:creationId xmlns:a16="http://schemas.microsoft.com/office/drawing/2014/main" xmlns="" id="{00000000-0008-0000-0A00-00001A000000}"/>
              </a:ext>
            </a:extLst>
          </xdr:cNvPr>
          <xdr:cNvSpPr/>
        </xdr:nvSpPr>
        <xdr:spPr>
          <a:xfrm>
            <a:off x="35555465" y="9425572"/>
            <a:ext cx="2626178" cy="4152089"/>
          </a:xfrm>
          <a:prstGeom prst="rect">
            <a:avLst/>
          </a:prstGeom>
          <a:noFill/>
          <a:ln>
            <a:noFill/>
          </a:ln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t"/>
          <a:lstStyle/>
          <a:p>
            <a:pPr algn="l"/>
            <a:r>
              <a:rPr lang="th-TH" sz="1400"/>
              <a:t>วันทำงานประจำเดือน</a:t>
            </a:r>
          </a:p>
          <a:p>
            <a:pPr algn="l"/>
            <a:r>
              <a:rPr lang="th-TH" sz="400"/>
              <a:t/>
            </a:r>
            <a:br>
              <a:rPr lang="th-TH" sz="400"/>
            </a:br>
            <a:r>
              <a:rPr lang="th-TH" sz="1200"/>
              <a:t>1. มกราคม	    20</a:t>
            </a:r>
            <a:r>
              <a:rPr lang="th-TH" sz="1200" baseline="0"/>
              <a:t>  วัน</a:t>
            </a:r>
          </a:p>
          <a:p>
            <a:pPr algn="l"/>
            <a:r>
              <a:rPr lang="th-TH" sz="1200" baseline="0"/>
              <a:t>2. กุมภาพันธ์	    20  วัน</a:t>
            </a:r>
          </a:p>
          <a:p>
            <a:pPr algn="l"/>
            <a:r>
              <a:rPr lang="th-TH" sz="1200" baseline="0"/>
              <a:t>3. มีนาคม	    23  วัน</a:t>
            </a:r>
          </a:p>
          <a:p>
            <a:pPr algn="l"/>
            <a:r>
              <a:rPr lang="th-TH" sz="1200" baseline="0"/>
              <a:t>4. เมษายน	    17  วัน</a:t>
            </a:r>
          </a:p>
          <a:p>
            <a:pPr algn="l"/>
            <a:r>
              <a:rPr lang="th-TH" sz="1200" baseline="0"/>
              <a:t>5. พฤษภาคม	    18  วัน</a:t>
            </a:r>
          </a:p>
          <a:p>
            <a:pPr algn="l"/>
            <a:r>
              <a:rPr lang="th-TH" sz="1200" baseline="0"/>
              <a:t>6. มิถุนายน	    22  วัน</a:t>
            </a:r>
          </a:p>
          <a:p>
            <a:pPr algn="l"/>
            <a:r>
              <a:rPr lang="th-TH" sz="1200" baseline="0"/>
              <a:t>7. กรกฎาคม	    18  วัน</a:t>
            </a:r>
          </a:p>
          <a:p>
            <a:pPr algn="l"/>
            <a:r>
              <a:rPr lang="th-TH" sz="1200" baseline="0"/>
              <a:t>8. สิงหาคม	          วัน</a:t>
            </a:r>
          </a:p>
          <a:p>
            <a:pPr algn="l"/>
            <a:r>
              <a:rPr lang="th-TH" sz="1200" baseline="0"/>
              <a:t>9. กันยายน	          วัน</a:t>
            </a:r>
          </a:p>
          <a:p>
            <a:pPr algn="l"/>
            <a:r>
              <a:rPr lang="th-TH" sz="1200" baseline="0"/>
              <a:t>10. ตุลาคม	          วัน</a:t>
            </a:r>
          </a:p>
          <a:p>
            <a:pPr algn="l"/>
            <a:r>
              <a:rPr lang="th-TH" sz="1200" baseline="0"/>
              <a:t>11. ฟฤศจิกายน         วัน</a:t>
            </a:r>
          </a:p>
          <a:p>
            <a:pPr algn="l"/>
            <a:r>
              <a:rPr lang="th-TH" sz="1200" baseline="0"/>
              <a:t>12. ธันวาคม	          วัน</a:t>
            </a:r>
          </a:p>
          <a:p>
            <a:pPr algn="l"/>
            <a:endParaRPr lang="th-TH" sz="1200" baseline="0"/>
          </a:p>
          <a:p>
            <a:pPr algn="l"/>
            <a:r>
              <a:rPr lang="th-TH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ค่ามาตรฐานปี 2558</a:t>
            </a:r>
            <a:endParaRPr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th-TH" sz="6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th-TH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/>
            </a:r>
            <a:br>
              <a:rPr lang="th-TH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</a:br>
            <a:r>
              <a:rPr lang="th-TH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262.65 </a:t>
            </a:r>
            <a:r>
              <a:rPr lang="en-US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kWh/</a:t>
            </a:r>
            <a:r>
              <a:rPr lang="th-TH" sz="1600" b="1">
                <a:solidFill>
                  <a:srgbClr val="FF0000"/>
                </a:solidFill>
                <a:latin typeface="+mn-lt"/>
                <a:ea typeface="+mn-ea"/>
                <a:cs typeface="+mn-cs"/>
              </a:rPr>
              <a:t>คน</a:t>
            </a:r>
            <a:endParaRPr lang="en-US" sz="1200" b="1">
              <a:solidFill>
                <a:srgbClr val="FF0000"/>
              </a:solidFill>
              <a:latin typeface="+mn-lt"/>
              <a:ea typeface="+mn-ea"/>
              <a:cs typeface="+mn-cs"/>
            </a:endParaRPr>
          </a:p>
          <a:p>
            <a:pPr algn="l"/>
            <a:endParaRPr lang="th-TH" sz="600" b="1">
              <a:solidFill>
                <a:srgbClr val="FF0000"/>
              </a:solidFill>
              <a:latin typeface="+mn-lt"/>
              <a:ea typeface="+mn-ea"/>
              <a:cs typeface="+mn-cs"/>
            </a:endParaRPr>
          </a:p>
          <a:p>
            <a:pPr algn="l"/>
            <a:r>
              <a:rPr lang="th-TH" sz="1200" b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(ข้อมูลจากการประเมินโครงการสำนักงานสีเขียว ของกรมส่งเสริมคุณภาพสิ่งแวดล้อม 2558) </a:t>
            </a:r>
            <a:r>
              <a:rPr lang="th-TH" sz="1200"/>
              <a:t>	</a:t>
            </a:r>
          </a:p>
        </xdr:txBody>
      </xdr:sp>
    </xdr:grpSp>
    <xdr:clientData/>
  </xdr:twoCellAnchor>
  <xdr:twoCellAnchor>
    <xdr:from>
      <xdr:col>49</xdr:col>
      <xdr:colOff>122463</xdr:colOff>
      <xdr:row>88</xdr:row>
      <xdr:rowOff>320403</xdr:rowOff>
    </xdr:from>
    <xdr:to>
      <xdr:col>64</xdr:col>
      <xdr:colOff>780551</xdr:colOff>
      <xdr:row>107</xdr:row>
      <xdr:rowOff>202662</xdr:rowOff>
    </xdr:to>
    <xdr:grpSp>
      <xdr:nvGrpSpPr>
        <xdr:cNvPr id="31" name="กลุ่ม 30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GrpSpPr/>
      </xdr:nvGrpSpPr>
      <xdr:grpSpPr>
        <a:xfrm>
          <a:off x="44855327" y="30107676"/>
          <a:ext cx="11048997" cy="7086622"/>
          <a:chOff x="25233861" y="-3240299"/>
          <a:chExt cx="7302311" cy="5104789"/>
        </a:xfrm>
      </xdr:grpSpPr>
      <xdr:grpSp>
        <xdr:nvGrpSpPr>
          <xdr:cNvPr id="32" name="กลุ่ม 4">
            <a:extLst>
              <a:ext uri="{FF2B5EF4-FFF2-40B4-BE49-F238E27FC236}">
                <a16:creationId xmlns:a16="http://schemas.microsoft.com/office/drawing/2014/main" xmlns="" id="{00000000-0008-0000-0A00-000020000000}"/>
              </a:ext>
            </a:extLst>
          </xdr:cNvPr>
          <xdr:cNvGrpSpPr/>
        </xdr:nvGrpSpPr>
        <xdr:grpSpPr>
          <a:xfrm>
            <a:off x="25233861" y="-3240299"/>
            <a:ext cx="7302311" cy="5104789"/>
            <a:chOff x="25233861" y="-3240299"/>
            <a:chExt cx="7302311" cy="5104789"/>
          </a:xfrm>
        </xdr:grpSpPr>
        <xdr:graphicFrame macro="">
          <xdr:nvGraphicFramePr>
            <xdr:cNvPr id="34" name="แผนภูมิ 2">
              <a:extLst>
                <a:ext uri="{FF2B5EF4-FFF2-40B4-BE49-F238E27FC236}">
                  <a16:creationId xmlns:a16="http://schemas.microsoft.com/office/drawing/2014/main" xmlns="" id="{00000000-0008-0000-0A00-000022000000}"/>
                </a:ext>
              </a:extLst>
            </xdr:cNvPr>
            <xdr:cNvGraphicFramePr/>
          </xdr:nvGraphicFramePr>
          <xdr:xfrm>
            <a:off x="25233861" y="-3240299"/>
            <a:ext cx="7302311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  <xdr:sp macro="" textlink="">
          <xdr:nvSpPr>
            <xdr:cNvPr id="35" name="สี่เหลี่ยมมุมมน 44">
              <a:extLst>
                <a:ext uri="{FF2B5EF4-FFF2-40B4-BE49-F238E27FC236}">
                  <a16:creationId xmlns:a16="http://schemas.microsoft.com/office/drawing/2014/main" xmlns="" id="{00000000-0008-0000-0A00-000023000000}"/>
                </a:ext>
              </a:extLst>
            </xdr:cNvPr>
            <xdr:cNvSpPr/>
          </xdr:nvSpPr>
          <xdr:spPr>
            <a:xfrm>
              <a:off x="26617966" y="-3136055"/>
              <a:ext cx="3068447" cy="403411"/>
            </a:xfrm>
            <a:prstGeom prst="roundRect">
              <a:avLst/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h-TH" sz="1600" b="1">
                  <a:cs typeface="+mj-cs"/>
                </a:rPr>
                <a:t>ข้อมูลการใช้ทรัพยากรน้ำ</a:t>
              </a:r>
              <a:r>
                <a:rPr lang="th-TH" sz="1600" b="1">
                  <a:solidFill>
                    <a:schemeClr val="dk1"/>
                  </a:solidFill>
                  <a:latin typeface="+mn-lt"/>
                  <a:ea typeface="+mn-ea"/>
                  <a:cs typeface="+mj-cs"/>
                </a:rPr>
                <a:t>เฉลี่ยต่อบุคลากร</a:t>
              </a:r>
              <a:r>
                <a:rPr lang="en-US" sz="1600" b="1">
                  <a:solidFill>
                    <a:schemeClr val="dk1"/>
                  </a:solidFill>
                  <a:latin typeface="+mn-lt"/>
                  <a:ea typeface="+mn-ea"/>
                  <a:cs typeface="+mj-cs"/>
                </a:rPr>
                <a:t> 2559</a:t>
              </a:r>
              <a:endParaRPr lang="th-TH" sz="1600" b="1">
                <a:solidFill>
                  <a:schemeClr val="dk1"/>
                </a:solidFill>
                <a:latin typeface="+mn-lt"/>
                <a:ea typeface="+mn-ea"/>
                <a:cs typeface="+mj-cs"/>
              </a:endParaRPr>
            </a:p>
          </xdr:txBody>
        </xdr:sp>
      </xdr:grpSp>
      <xdr:sp macro="" textlink="">
        <xdr:nvSpPr>
          <xdr:cNvPr id="33" name="สี่เหลี่ยมผืนผ้า 32">
            <a:extLst>
              <a:ext uri="{FF2B5EF4-FFF2-40B4-BE49-F238E27FC236}">
                <a16:creationId xmlns:a16="http://schemas.microsoft.com/office/drawing/2014/main" xmlns="" id="{00000000-0008-0000-0A00-000021000000}"/>
              </a:ext>
            </a:extLst>
          </xdr:cNvPr>
          <xdr:cNvSpPr/>
        </xdr:nvSpPr>
        <xdr:spPr>
          <a:xfrm>
            <a:off x="25354308" y="-2661342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>
                <a:solidFill>
                  <a:sysClr val="windowText" lastClr="000000"/>
                </a:solidFill>
              </a:rPr>
              <a:t>ลบ.ม./คน</a:t>
            </a:r>
          </a:p>
        </xdr:txBody>
      </xdr:sp>
    </xdr:grpSp>
    <xdr:clientData/>
  </xdr:twoCellAnchor>
  <xdr:twoCellAnchor>
    <xdr:from>
      <xdr:col>65</xdr:col>
      <xdr:colOff>155862</xdr:colOff>
      <xdr:row>88</xdr:row>
      <xdr:rowOff>344216</xdr:rowOff>
    </xdr:from>
    <xdr:to>
      <xdr:col>80</xdr:col>
      <xdr:colOff>591661</xdr:colOff>
      <xdr:row>107</xdr:row>
      <xdr:rowOff>220762</xdr:rowOff>
    </xdr:to>
    <xdr:grpSp>
      <xdr:nvGrpSpPr>
        <xdr:cNvPr id="36" name="กลุ่ม 3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GrpSpPr/>
      </xdr:nvGrpSpPr>
      <xdr:grpSpPr>
        <a:xfrm>
          <a:off x="56110907" y="30131489"/>
          <a:ext cx="11069163" cy="7080909"/>
          <a:chOff x="24631918" y="-2949151"/>
          <a:chExt cx="6411148" cy="5104789"/>
        </a:xfrm>
      </xdr:grpSpPr>
      <xdr:grpSp>
        <xdr:nvGrpSpPr>
          <xdr:cNvPr id="37" name="กลุ่ม 4">
            <a:extLst>
              <a:ext uri="{FF2B5EF4-FFF2-40B4-BE49-F238E27FC236}">
                <a16:creationId xmlns:a16="http://schemas.microsoft.com/office/drawing/2014/main" xmlns="" id="{00000000-0008-0000-0A00-000025000000}"/>
              </a:ext>
            </a:extLst>
          </xdr:cNvPr>
          <xdr:cNvGrpSpPr/>
        </xdr:nvGrpSpPr>
        <xdr:grpSpPr>
          <a:xfrm>
            <a:off x="24631918" y="-2949151"/>
            <a:ext cx="6411148" cy="5104789"/>
            <a:chOff x="24631918" y="-2949151"/>
            <a:chExt cx="6411148" cy="5104789"/>
          </a:xfrm>
        </xdr:grpSpPr>
        <xdr:graphicFrame macro="">
          <xdr:nvGraphicFramePr>
            <xdr:cNvPr id="39" name="แผนภูมิ 2">
              <a:extLst>
                <a:ext uri="{FF2B5EF4-FFF2-40B4-BE49-F238E27FC236}">
                  <a16:creationId xmlns:a16="http://schemas.microsoft.com/office/drawing/2014/main" xmlns="" id="{00000000-0008-0000-0A00-000027000000}"/>
                </a:ext>
              </a:extLst>
            </xdr:cNvPr>
            <xdr:cNvGraphicFramePr/>
          </xdr:nvGraphicFramePr>
          <xdr:xfrm>
            <a:off x="24631918" y="-2949151"/>
            <a:ext cx="6411148" cy="51047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7"/>
            </a:graphicData>
          </a:graphic>
        </xdr:graphicFrame>
        <xdr:sp macro="" textlink="">
          <xdr:nvSpPr>
            <xdr:cNvPr id="40" name="สี่เหลี่ยมมุมมน 54">
              <a:extLst>
                <a:ext uri="{FF2B5EF4-FFF2-40B4-BE49-F238E27FC236}">
                  <a16:creationId xmlns:a16="http://schemas.microsoft.com/office/drawing/2014/main" xmlns="" id="{00000000-0008-0000-0A00-000028000000}"/>
                </a:ext>
              </a:extLst>
            </xdr:cNvPr>
            <xdr:cNvSpPr/>
          </xdr:nvSpPr>
          <xdr:spPr>
            <a:xfrm>
              <a:off x="25965978" y="-2776746"/>
              <a:ext cx="2908849" cy="403411"/>
            </a:xfrm>
            <a:prstGeom prst="roundRect">
              <a:avLst/>
            </a:prstGeom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>
                  <a:cs typeface="+mj-cs"/>
                </a:rPr>
                <a:t>ข้อมูลการใช้น้ำมันเชื้อเพลิง</a:t>
              </a:r>
              <a:r>
                <a:rPr lang="th-TH" sz="1600" b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เฉลี่ยต่อบุคลากร</a:t>
              </a:r>
              <a:r>
                <a:rPr lang="en-US" sz="1600" b="1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 2559</a:t>
              </a:r>
              <a:endParaRPr lang="th-TH" sz="1600" b="1">
                <a:cs typeface="+mn-cs"/>
              </a:endParaRPr>
            </a:p>
          </xdr:txBody>
        </xdr:sp>
      </xdr:grpSp>
      <xdr:sp macro="" textlink="">
        <xdr:nvSpPr>
          <xdr:cNvPr id="38" name="สี่เหลี่ยมผืนผ้า 37">
            <a:extLst>
              <a:ext uri="{FF2B5EF4-FFF2-40B4-BE49-F238E27FC236}">
                <a16:creationId xmlns:a16="http://schemas.microsoft.com/office/drawing/2014/main" xmlns="" id="{00000000-0008-0000-0A00-000026000000}"/>
              </a:ext>
            </a:extLst>
          </xdr:cNvPr>
          <xdr:cNvSpPr/>
        </xdr:nvSpPr>
        <xdr:spPr>
          <a:xfrm>
            <a:off x="24908155" y="-2363089"/>
            <a:ext cx="974912" cy="30255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th-TH" sz="1400" b="0">
                <a:solidFill>
                  <a:sysClr val="windowText" lastClr="000000"/>
                </a:solidFill>
              </a:rPr>
              <a:t>ลิตร/คน</a:t>
            </a:r>
          </a:p>
        </xdr:txBody>
      </xdr:sp>
    </xdr:grpSp>
    <xdr:clientData/>
  </xdr:twoCellAnchor>
  <xdr:twoCellAnchor>
    <xdr:from>
      <xdr:col>81</xdr:col>
      <xdr:colOff>63500</xdr:colOff>
      <xdr:row>88</xdr:row>
      <xdr:rowOff>320403</xdr:rowOff>
    </xdr:from>
    <xdr:to>
      <xdr:col>96</xdr:col>
      <xdr:colOff>447702</xdr:colOff>
      <xdr:row>107</xdr:row>
      <xdr:rowOff>201973</xdr:rowOff>
    </xdr:to>
    <xdr:grpSp>
      <xdr:nvGrpSpPr>
        <xdr:cNvPr id="41" name="กลุ่ม 20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GrpSpPr/>
      </xdr:nvGrpSpPr>
      <xdr:grpSpPr>
        <a:xfrm>
          <a:off x="67344636" y="30107676"/>
          <a:ext cx="11000248" cy="7085933"/>
          <a:chOff x="17637042" y="661106"/>
          <a:chExt cx="10906642" cy="5115106"/>
        </a:xfrm>
      </xdr:grpSpPr>
      <xdr:grpSp>
        <xdr:nvGrpSpPr>
          <xdr:cNvPr id="42" name="กลุ่ม 41">
            <a:extLst>
              <a:ext uri="{FF2B5EF4-FFF2-40B4-BE49-F238E27FC236}">
                <a16:creationId xmlns:a16="http://schemas.microsoft.com/office/drawing/2014/main" xmlns="" id="{00000000-0008-0000-0A00-00002A000000}"/>
              </a:ext>
            </a:extLst>
          </xdr:cNvPr>
          <xdr:cNvGrpSpPr/>
        </xdr:nvGrpSpPr>
        <xdr:grpSpPr>
          <a:xfrm>
            <a:off x="17637042" y="661106"/>
            <a:ext cx="10906642" cy="5115106"/>
            <a:chOff x="17637042" y="661106"/>
            <a:chExt cx="10906642" cy="5115106"/>
          </a:xfrm>
        </xdr:grpSpPr>
        <xdr:graphicFrame macro="">
          <xdr:nvGraphicFramePr>
            <xdr:cNvPr id="44" name="แผนภูมิ 2">
              <a:extLst>
                <a:ext uri="{FF2B5EF4-FFF2-40B4-BE49-F238E27FC236}">
                  <a16:creationId xmlns:a16="http://schemas.microsoft.com/office/drawing/2014/main" xmlns="" id="{00000000-0008-0000-0A00-00002C000000}"/>
                </a:ext>
              </a:extLst>
            </xdr:cNvPr>
            <xdr:cNvGraphicFramePr/>
          </xdr:nvGraphicFramePr>
          <xdr:xfrm>
            <a:off x="17637042" y="661106"/>
            <a:ext cx="10906642" cy="511510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sp macro="" textlink="">
          <xdr:nvSpPr>
            <xdr:cNvPr id="45" name="สี่เหลี่ยมมุมมน 61">
              <a:extLst>
                <a:ext uri="{FF2B5EF4-FFF2-40B4-BE49-F238E27FC236}">
                  <a16:creationId xmlns:a16="http://schemas.microsoft.com/office/drawing/2014/main" xmlns="" id="{00000000-0008-0000-0A00-00002D000000}"/>
                </a:ext>
              </a:extLst>
            </xdr:cNvPr>
            <xdr:cNvSpPr/>
          </xdr:nvSpPr>
          <xdr:spPr>
            <a:xfrm>
              <a:off x="19319782" y="770010"/>
              <a:ext cx="5838077" cy="403411"/>
            </a:xfrm>
            <a:prstGeom prst="roundRect">
              <a:avLst/>
            </a:prstGeom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th-TH" sz="1600" b="1"/>
                <a:t>ข้อมูลการปล่อยก๊าซเรือนกระจก</a:t>
              </a:r>
              <a:r>
                <a:rPr lang="th-TH" sz="1600" b="1" baseline="0"/>
                <a:t> </a:t>
              </a:r>
              <a:r>
                <a:rPr lang="en-US" sz="1600" b="1" baseline="0"/>
                <a:t>(GHGs) </a:t>
              </a:r>
              <a:r>
                <a:rPr lang="th-TH" sz="1600" b="1" baseline="0"/>
                <a:t>เฉลี่ยต่อบุคลากร </a:t>
              </a:r>
              <a:r>
                <a:rPr lang="en-US" sz="1600" b="1"/>
                <a:t>2559</a:t>
              </a:r>
              <a:endParaRPr lang="th-TH" sz="1600" b="1"/>
            </a:p>
          </xdr:txBody>
        </xdr:sp>
      </xdr:grpSp>
      <xdr:sp macro="" textlink="">
        <xdr:nvSpPr>
          <xdr:cNvPr id="43" name="สี่เหลี่ยมผืนผ้า 42">
            <a:extLst>
              <a:ext uri="{FF2B5EF4-FFF2-40B4-BE49-F238E27FC236}">
                <a16:creationId xmlns:a16="http://schemas.microsoft.com/office/drawing/2014/main" xmlns="" id="{00000000-0008-0000-0A00-00002B000000}"/>
              </a:ext>
            </a:extLst>
          </xdr:cNvPr>
          <xdr:cNvSpPr/>
        </xdr:nvSpPr>
        <xdr:spPr>
          <a:xfrm>
            <a:off x="18298840" y="1210833"/>
            <a:ext cx="1175479" cy="31012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400">
                <a:solidFill>
                  <a:sysClr val="windowText" lastClr="000000"/>
                </a:solidFill>
              </a:rPr>
              <a:t>kgCO</a:t>
            </a:r>
            <a:r>
              <a:rPr lang="en-US" sz="1400" baseline="-25000">
                <a:solidFill>
                  <a:sysClr val="windowText" lastClr="000000"/>
                </a:solidFill>
              </a:rPr>
              <a:t>2 </a:t>
            </a:r>
            <a:r>
              <a:rPr lang="en-US" sz="1400" baseline="0">
                <a:solidFill>
                  <a:sysClr val="windowText" lastClr="000000"/>
                </a:solidFill>
              </a:rPr>
              <a:t>eq/</a:t>
            </a:r>
            <a:r>
              <a:rPr lang="th-TH" sz="1400" baseline="0">
                <a:solidFill>
                  <a:sysClr val="windowText" lastClr="000000"/>
                </a:solidFill>
              </a:rPr>
              <a:t>คน</a:t>
            </a:r>
          </a:p>
        </xdr:txBody>
      </xdr:sp>
    </xdr:grpSp>
    <xdr:clientData/>
  </xdr:twoCellAnchor>
  <xdr:twoCellAnchor>
    <xdr:from>
      <xdr:col>0</xdr:col>
      <xdr:colOff>0</xdr:colOff>
      <xdr:row>1</xdr:row>
      <xdr:rowOff>159645</xdr:rowOff>
    </xdr:from>
    <xdr:to>
      <xdr:col>5</xdr:col>
      <xdr:colOff>467591</xdr:colOff>
      <xdr:row>16</xdr:row>
      <xdr:rowOff>0</xdr:rowOff>
    </xdr:to>
    <xdr:graphicFrame macro="">
      <xdr:nvGraphicFramePr>
        <xdr:cNvPr id="46" name="แผนภูมิ 45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474972</xdr:colOff>
      <xdr:row>1</xdr:row>
      <xdr:rowOff>125298</xdr:rowOff>
    </xdr:from>
    <xdr:to>
      <xdr:col>10</xdr:col>
      <xdr:colOff>935182</xdr:colOff>
      <xdr:row>15</xdr:row>
      <xdr:rowOff>277063</xdr:rowOff>
    </xdr:to>
    <xdr:graphicFrame macro="">
      <xdr:nvGraphicFramePr>
        <xdr:cNvPr id="47" name="แผนภูมิ 46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</xdr:row>
      <xdr:rowOff>19216</xdr:rowOff>
    </xdr:from>
    <xdr:to>
      <xdr:col>5</xdr:col>
      <xdr:colOff>471131</xdr:colOff>
      <xdr:row>31</xdr:row>
      <xdr:rowOff>121222</xdr:rowOff>
    </xdr:to>
    <xdr:graphicFrame macro="">
      <xdr:nvGraphicFramePr>
        <xdr:cNvPr id="48" name="แผนภูมิ 47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364189</xdr:colOff>
      <xdr:row>16</xdr:row>
      <xdr:rowOff>24942</xdr:rowOff>
    </xdr:from>
    <xdr:to>
      <xdr:col>10</xdr:col>
      <xdr:colOff>871496</xdr:colOff>
      <xdr:row>31</xdr:row>
      <xdr:rowOff>87337</xdr:rowOff>
    </xdr:to>
    <xdr:graphicFrame macro="">
      <xdr:nvGraphicFramePr>
        <xdr:cNvPr id="49" name="แผนภูมิ 48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484909</xdr:colOff>
      <xdr:row>31</xdr:row>
      <xdr:rowOff>121220</xdr:rowOff>
    </xdr:from>
    <xdr:to>
      <xdr:col>10</xdr:col>
      <xdr:colOff>935791</xdr:colOff>
      <xdr:row>46</xdr:row>
      <xdr:rowOff>311706</xdr:rowOff>
    </xdr:to>
    <xdr:graphicFrame macro="">
      <xdr:nvGraphicFramePr>
        <xdr:cNvPr id="51" name="แผนภูมิ 50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119063</xdr:colOff>
      <xdr:row>1</xdr:row>
      <xdr:rowOff>25609</xdr:rowOff>
    </xdr:from>
    <xdr:to>
      <xdr:col>16</xdr:col>
      <xdr:colOff>500063</xdr:colOff>
      <xdr:row>15</xdr:row>
      <xdr:rowOff>238125</xdr:rowOff>
    </xdr:to>
    <xdr:graphicFrame macro="">
      <xdr:nvGraphicFramePr>
        <xdr:cNvPr id="52" name="แผนภูมิ 51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31</xdr:row>
      <xdr:rowOff>106392</xdr:rowOff>
    </xdr:from>
    <xdr:to>
      <xdr:col>5</xdr:col>
      <xdr:colOff>486641</xdr:colOff>
      <xdr:row>46</xdr:row>
      <xdr:rowOff>311707</xdr:rowOff>
    </xdr:to>
    <xdr:graphicFrame macro="">
      <xdr:nvGraphicFramePr>
        <xdr:cNvPr id="50" name="แผนภูมิ 49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522597</xdr:colOff>
      <xdr:row>1</xdr:row>
      <xdr:rowOff>71437</xdr:rowOff>
    </xdr:from>
    <xdr:to>
      <xdr:col>21</xdr:col>
      <xdr:colOff>904875</xdr:colOff>
      <xdr:row>15</xdr:row>
      <xdr:rowOff>223202</xdr:rowOff>
    </xdr:to>
    <xdr:graphicFrame macro="">
      <xdr:nvGraphicFramePr>
        <xdr:cNvPr id="53" name="แผนภูมิ 52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47625</xdr:colOff>
      <xdr:row>15</xdr:row>
      <xdr:rowOff>277083</xdr:rowOff>
    </xdr:from>
    <xdr:to>
      <xdr:col>16</xdr:col>
      <xdr:colOff>518756</xdr:colOff>
      <xdr:row>31</xdr:row>
      <xdr:rowOff>69527</xdr:rowOff>
    </xdr:to>
    <xdr:graphicFrame macro="">
      <xdr:nvGraphicFramePr>
        <xdr:cNvPr id="54" name="แผนภูมิ 53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507065</xdr:colOff>
      <xdr:row>15</xdr:row>
      <xdr:rowOff>258997</xdr:rowOff>
    </xdr:from>
    <xdr:to>
      <xdr:col>21</xdr:col>
      <xdr:colOff>928689</xdr:colOff>
      <xdr:row>31</xdr:row>
      <xdr:rowOff>11830</xdr:rowOff>
    </xdr:to>
    <xdr:graphicFrame macro="">
      <xdr:nvGraphicFramePr>
        <xdr:cNvPr id="55" name="แผนภูมิ 54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532534</xdr:colOff>
      <xdr:row>31</xdr:row>
      <xdr:rowOff>69525</xdr:rowOff>
    </xdr:from>
    <xdr:to>
      <xdr:col>22</xdr:col>
      <xdr:colOff>0</xdr:colOff>
      <xdr:row>46</xdr:row>
      <xdr:rowOff>257845</xdr:rowOff>
    </xdr:to>
    <xdr:graphicFrame macro="">
      <xdr:nvGraphicFramePr>
        <xdr:cNvPr id="56" name="แผนภูมิ 55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47625</xdr:colOff>
      <xdr:row>31</xdr:row>
      <xdr:rowOff>54697</xdr:rowOff>
    </xdr:from>
    <xdr:to>
      <xdr:col>16</xdr:col>
      <xdr:colOff>534266</xdr:colOff>
      <xdr:row>46</xdr:row>
      <xdr:rowOff>257846</xdr:rowOff>
    </xdr:to>
    <xdr:graphicFrame macro="">
      <xdr:nvGraphicFramePr>
        <xdr:cNvPr id="57" name="แผนภูมิ 56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0.71944</cdr:x>
      <cdr:y>0.36346</cdr:y>
    </cdr:from>
    <cdr:to>
      <cdr:x>0.93863</cdr:x>
      <cdr:y>0.86566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7949046" y="2580408"/>
          <a:ext cx="2421928" cy="3565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th-TH" sz="1400"/>
            <a:t>วันทำงานประจำเดือน</a:t>
          </a:r>
        </a:p>
        <a:p xmlns:a="http://schemas.openxmlformats.org/drawingml/2006/main">
          <a:pPr algn="l"/>
          <a:r>
            <a:rPr lang="th-TH" sz="400"/>
            <a:t/>
          </a:r>
          <a:br>
            <a:rPr lang="th-TH" sz="400"/>
          </a:br>
          <a:r>
            <a:rPr lang="th-TH" sz="1200"/>
            <a:t>1. มกราคม	    20</a:t>
          </a:r>
          <a:r>
            <a:rPr lang="th-TH" sz="1200" baseline="0"/>
            <a:t>  วัน</a:t>
          </a:r>
        </a:p>
        <a:p xmlns:a="http://schemas.openxmlformats.org/drawingml/2006/main">
          <a:pPr algn="l"/>
          <a:r>
            <a:rPr lang="th-TH" sz="1200" baseline="0"/>
            <a:t>2. กุมภาพันธ์	    20  วัน</a:t>
          </a:r>
        </a:p>
        <a:p xmlns:a="http://schemas.openxmlformats.org/drawingml/2006/main">
          <a:pPr algn="l"/>
          <a:r>
            <a:rPr lang="th-TH" sz="1200" baseline="0"/>
            <a:t>3. มีนาคม	    23  วัน</a:t>
          </a:r>
        </a:p>
        <a:p xmlns:a="http://schemas.openxmlformats.org/drawingml/2006/main">
          <a:pPr algn="l"/>
          <a:r>
            <a:rPr lang="th-TH" sz="1200" baseline="0"/>
            <a:t>4. เมษายน	    17  วัน</a:t>
          </a:r>
        </a:p>
        <a:p xmlns:a="http://schemas.openxmlformats.org/drawingml/2006/main">
          <a:pPr algn="l"/>
          <a:r>
            <a:rPr lang="th-TH" sz="1200" baseline="0"/>
            <a:t>5. พฤษภาคม	    18  วัน</a:t>
          </a:r>
        </a:p>
        <a:p xmlns:a="http://schemas.openxmlformats.org/drawingml/2006/main">
          <a:pPr algn="l"/>
          <a:r>
            <a:rPr lang="th-TH" sz="1200" baseline="0"/>
            <a:t>6. มิถุนายน	    22  วัน</a:t>
          </a:r>
        </a:p>
        <a:p xmlns:a="http://schemas.openxmlformats.org/drawingml/2006/main">
          <a:pPr algn="l"/>
          <a:r>
            <a:rPr lang="th-TH" sz="1200" baseline="0"/>
            <a:t>7. กรกฎาคม	    18  วัน</a:t>
          </a:r>
        </a:p>
        <a:p xmlns:a="http://schemas.openxmlformats.org/drawingml/2006/main">
          <a:pPr algn="l"/>
          <a:r>
            <a:rPr lang="th-TH" sz="1200" baseline="0"/>
            <a:t>8. สิงหาคม	          วัน</a:t>
          </a:r>
        </a:p>
        <a:p xmlns:a="http://schemas.openxmlformats.org/drawingml/2006/main">
          <a:pPr algn="l"/>
          <a:r>
            <a:rPr lang="th-TH" sz="1200" baseline="0"/>
            <a:t>9. กันยายน	          วัน</a:t>
          </a:r>
        </a:p>
        <a:p xmlns:a="http://schemas.openxmlformats.org/drawingml/2006/main">
          <a:pPr algn="l"/>
          <a:r>
            <a:rPr lang="th-TH" sz="1200" baseline="0"/>
            <a:t>10. ตุลาคม	          วัน</a:t>
          </a:r>
        </a:p>
        <a:p xmlns:a="http://schemas.openxmlformats.org/drawingml/2006/main">
          <a:pPr algn="l"/>
          <a:r>
            <a:rPr lang="th-TH" sz="1200" baseline="0"/>
            <a:t>11. ฟฤศจิกายน         วัน</a:t>
          </a:r>
        </a:p>
        <a:p xmlns:a="http://schemas.openxmlformats.org/drawingml/2006/main">
          <a:pPr algn="l"/>
          <a:r>
            <a:rPr lang="th-TH" sz="1200" baseline="0"/>
            <a:t>12. ธันวาคม	          วัน</a:t>
          </a:r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 baseline="0"/>
            <a:t>ภาคการศึกษา 2/2558</a:t>
          </a:r>
        </a:p>
        <a:p xmlns:a="http://schemas.openxmlformats.org/drawingml/2006/main">
          <a:pPr algn="l"/>
          <a:r>
            <a:rPr lang="th-TH" sz="1200" baseline="0"/>
            <a:t>4 มกราคม - 4 พฤษภาคม 2559</a:t>
          </a:r>
          <a:br>
            <a:rPr lang="th-TH" sz="1200" baseline="0"/>
          </a:br>
          <a:r>
            <a:rPr lang="th-TH" sz="1200" baseline="0"/>
            <a:t>ภาคการศึกษา 1/2559</a:t>
          </a:r>
          <a:br>
            <a:rPr lang="th-TH" sz="1200" baseline="0"/>
          </a:br>
          <a:r>
            <a:rPr lang="th-TH" sz="1200" baseline="0"/>
            <a:t>23 กรกฎาคม - 3 ธันวาคม 2559</a:t>
          </a:r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/>
            <a:t>	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0.72727</cdr:x>
      <cdr:y>0.24667</cdr:y>
    </cdr:from>
    <cdr:to>
      <cdr:x>0.94647</cdr:x>
      <cdr:y>0.9354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8035636" y="1749135"/>
          <a:ext cx="2421928" cy="4883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>
          <a:outerShdw blurRad="40000" dist="20000" dir="5400000" rotWithShape="0">
            <a:srgbClr val="000000">
              <a:alpha val="38000"/>
            </a:srgbClr>
          </a:outerShdw>
        </a:effectLst>
      </cdr:spPr>
      <cdr:style>
        <a:lnRef xmlns:a="http://schemas.openxmlformats.org/drawingml/2006/main" idx="1">
          <a:schemeClr val="dk1"/>
        </a:lnRef>
        <a:fillRef xmlns:a="http://schemas.openxmlformats.org/drawingml/2006/main" idx="2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th-TH" sz="1400"/>
            <a:t>วันทำงานประจำเดือน</a:t>
          </a:r>
        </a:p>
        <a:p xmlns:a="http://schemas.openxmlformats.org/drawingml/2006/main">
          <a:pPr algn="l"/>
          <a:r>
            <a:rPr lang="th-TH" sz="400"/>
            <a:t/>
          </a:r>
          <a:br>
            <a:rPr lang="th-TH" sz="400"/>
          </a:br>
          <a:r>
            <a:rPr lang="th-TH" sz="1200"/>
            <a:t>1. มกราคม	    20</a:t>
          </a:r>
          <a:r>
            <a:rPr lang="th-TH" sz="1200" baseline="0"/>
            <a:t>  วัน</a:t>
          </a:r>
        </a:p>
        <a:p xmlns:a="http://schemas.openxmlformats.org/drawingml/2006/main">
          <a:pPr algn="l"/>
          <a:r>
            <a:rPr lang="th-TH" sz="1200" baseline="0"/>
            <a:t>2. กุมภาพันธ์	    20  วัน</a:t>
          </a:r>
        </a:p>
        <a:p xmlns:a="http://schemas.openxmlformats.org/drawingml/2006/main">
          <a:pPr algn="l"/>
          <a:r>
            <a:rPr lang="th-TH" sz="1200" baseline="0"/>
            <a:t>3. มีนาคม	    23  วัน</a:t>
          </a:r>
        </a:p>
        <a:p xmlns:a="http://schemas.openxmlformats.org/drawingml/2006/main">
          <a:pPr algn="l"/>
          <a:r>
            <a:rPr lang="th-TH" sz="1200" baseline="0"/>
            <a:t>4. เมษายน	    17  วัน</a:t>
          </a:r>
        </a:p>
        <a:p xmlns:a="http://schemas.openxmlformats.org/drawingml/2006/main">
          <a:pPr algn="l"/>
          <a:r>
            <a:rPr lang="th-TH" sz="1200" baseline="0"/>
            <a:t>5. พฤษภาคม	    18  วัน</a:t>
          </a:r>
        </a:p>
        <a:p xmlns:a="http://schemas.openxmlformats.org/drawingml/2006/main">
          <a:pPr algn="l"/>
          <a:r>
            <a:rPr lang="th-TH" sz="1200" baseline="0"/>
            <a:t>6. มิถุนายน	    22  วัน</a:t>
          </a:r>
        </a:p>
        <a:p xmlns:a="http://schemas.openxmlformats.org/drawingml/2006/main">
          <a:pPr algn="l"/>
          <a:r>
            <a:rPr lang="th-TH" sz="1200" baseline="0"/>
            <a:t>7. กรกฎาคม	    18  วัน</a:t>
          </a:r>
        </a:p>
        <a:p xmlns:a="http://schemas.openxmlformats.org/drawingml/2006/main">
          <a:pPr algn="l"/>
          <a:r>
            <a:rPr lang="th-TH" sz="1200" baseline="0"/>
            <a:t>8. สิงหาคม	          วัน</a:t>
          </a:r>
        </a:p>
        <a:p xmlns:a="http://schemas.openxmlformats.org/drawingml/2006/main">
          <a:pPr algn="l"/>
          <a:r>
            <a:rPr lang="th-TH" sz="1200" baseline="0"/>
            <a:t>9. กันยายน	          วัน</a:t>
          </a:r>
        </a:p>
        <a:p xmlns:a="http://schemas.openxmlformats.org/drawingml/2006/main">
          <a:pPr algn="l"/>
          <a:r>
            <a:rPr lang="th-TH" sz="1200" baseline="0"/>
            <a:t>10. ตุลาคม	          วัน</a:t>
          </a:r>
        </a:p>
        <a:p xmlns:a="http://schemas.openxmlformats.org/drawingml/2006/main">
          <a:pPr algn="l"/>
          <a:r>
            <a:rPr lang="th-TH" sz="1200" baseline="0"/>
            <a:t>11. ฟฤศจิกายน         วัน</a:t>
          </a:r>
        </a:p>
        <a:p xmlns:a="http://schemas.openxmlformats.org/drawingml/2006/main">
          <a:pPr algn="l"/>
          <a:r>
            <a:rPr lang="th-TH" sz="1200" baseline="0"/>
            <a:t>12. ธันวาคม	          วัน</a:t>
          </a:r>
        </a:p>
        <a:p xmlns:a="http://schemas.openxmlformats.org/drawingml/2006/main">
          <a:pPr algn="l"/>
          <a:endParaRPr lang="th-TH" sz="700" baseline="0"/>
        </a:p>
        <a:p xmlns:a="http://schemas.openxmlformats.org/drawingml/2006/main">
          <a:pPr algn="l"/>
          <a:r>
            <a:rPr lang="th-TH" sz="1200" baseline="0"/>
            <a:t>ภาคการศึกษา 2/2558</a:t>
          </a:r>
        </a:p>
        <a:p xmlns:a="http://schemas.openxmlformats.org/drawingml/2006/main">
          <a:pPr algn="l"/>
          <a:r>
            <a:rPr lang="th-TH" sz="1200" baseline="0"/>
            <a:t>4 มกราคม - 4 พฤษภาคม 2559</a:t>
          </a:r>
          <a:br>
            <a:rPr lang="th-TH" sz="1200" baseline="0"/>
          </a:br>
          <a:r>
            <a:rPr lang="th-TH" sz="1200" baseline="0"/>
            <a:t>ภาคการศึกษา 1/2559</a:t>
          </a:r>
          <a:br>
            <a:rPr lang="th-TH" sz="1200" baseline="0"/>
          </a:br>
          <a:r>
            <a:rPr lang="th-TH" sz="1200" baseline="0"/>
            <a:t>23 กรกฎาคม - 3 ธันวาคม 2559</a:t>
          </a:r>
        </a:p>
        <a:p xmlns:a="http://schemas.openxmlformats.org/drawingml/2006/main">
          <a:pPr algn="l"/>
          <a:endParaRPr lang="th-TH" sz="900" baseline="0"/>
        </a:p>
        <a:p xmlns:a="http://schemas.openxmlformats.org/drawingml/2006/main">
          <a:r>
            <a:rPr lang="th-TH" sz="12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ค่ามาตรฐานปี 2558 </a:t>
          </a:r>
        </a:p>
        <a:p xmlns:a="http://schemas.openxmlformats.org/drawingml/2006/main">
          <a:r>
            <a:rPr lang="th-TH" sz="4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/>
          </a:r>
          <a:br>
            <a:rPr lang="th-TH" sz="400" b="1">
              <a:solidFill>
                <a:sysClr val="windowText" lastClr="000000"/>
              </a:solidFill>
              <a:latin typeface="Calibri"/>
              <a:ea typeface="+mn-ea"/>
              <a:cs typeface="+mn-cs"/>
            </a:rPr>
          </a:b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4.74  ลบ.ม.</a:t>
          </a:r>
          <a:r>
            <a:rPr lang="en-US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/</a:t>
          </a:r>
          <a:r>
            <a:rPr lang="th-TH" sz="1600" b="1">
              <a:solidFill>
                <a:srgbClr val="FF0000"/>
              </a:solidFill>
              <a:latin typeface="Calibri"/>
              <a:ea typeface="+mn-ea"/>
              <a:cs typeface="+mn-cs"/>
            </a:rPr>
            <a:t>คน</a:t>
          </a:r>
        </a:p>
        <a:p xmlns:a="http://schemas.openxmlformats.org/drawingml/2006/main">
          <a:endParaRPr lang="th-TH" sz="700" b="1">
            <a:solidFill>
              <a:srgbClr val="FF0000"/>
            </a:solidFill>
            <a:latin typeface="Calibri"/>
            <a:ea typeface="+mn-ea"/>
            <a:cs typeface="+mn-cs"/>
          </a:endParaRPr>
        </a:p>
        <a:p xmlns:a="http://schemas.openxmlformats.org/drawingml/2006/main">
          <a:r>
            <a:rPr lang="th-TH" sz="1200" b="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(ข้อมูลจากการประเมินโครงการสำนักงานสีเขียว ของกรมส่งเสริมคุณภาพสิ่งแวดล้อม 2558) </a:t>
          </a:r>
          <a:r>
            <a:rPr lang="th-TH" sz="1200"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	</a:t>
          </a:r>
          <a:endParaRPr lang="th-TH" sz="1400"/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endParaRPr lang="th-TH" sz="1200" baseline="0"/>
        </a:p>
        <a:p xmlns:a="http://schemas.openxmlformats.org/drawingml/2006/main">
          <a:pPr algn="l"/>
          <a:r>
            <a:rPr lang="th-TH" sz="1200"/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nnapat/01%20Work/07%20&#3614;&#3621;&#3633;&#3591;&#3591;&#3634;&#3609;&#3649;&#3621;&#3632;&#3626;&#3636;&#3656;&#3591;&#3649;&#3623;&#3604;&#3621;&#3657;&#3629;&#3617;/01%20&#3585;&#3634;&#3619;&#3592;&#3633;&#3604;&#3585;&#3634;&#3619;&#3614;&#3621;&#3633;&#3591;&#3591;&#3634;&#3609;/01%20&#3586;&#3657;&#3629;&#3617;&#3641;&#3621;%20&#3588;&#3656;&#3634;&#3652;&#3615;&#3615;&#3657;&#3634;/&#3626;&#3619;&#3640;&#3611;&#3588;&#3656;&#3634;&#3652;&#3615;&#3615;&#3657;&#3634;%20&#3619;&#3634;&#3618;&#3648;&#3604;&#3639;&#3629;&#3609;/&#3626;&#3619;&#3640;&#3611;&#3588;&#3656;&#3634;&#3652;&#3615;&#3615;&#3657;&#3634;%2025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หาวิทยาลัยราชภัฏรำไพพรรณี"/>
      <sheetName val="วิทยาลัยครูรำไพพรรณี"/>
      <sheetName val="ม.ราชภัฏรำไพพรรณี รวม"/>
      <sheetName val="เกษตรชุมชน"/>
      <sheetName val="วังพอก"/>
      <sheetName val="มรรพ. อัญมณี"/>
    </sheetNames>
    <sheetDataSet>
      <sheetData sheetId="0"/>
      <sheetData sheetId="1"/>
      <sheetData sheetId="2">
        <row r="9">
          <cell r="A9" t="str">
            <v>ม.ค.</v>
          </cell>
          <cell r="G9" t="str">
            <v>ค่าไฟฟ้า 2559</v>
          </cell>
        </row>
        <row r="10">
          <cell r="A10" t="str">
            <v>ก.พ.</v>
          </cell>
          <cell r="G10" t="str">
            <v>หน่วยการใช้ไฟฟ้า 2559</v>
          </cell>
        </row>
        <row r="11">
          <cell r="A11" t="str">
            <v>มี.ค.</v>
          </cell>
        </row>
        <row r="12">
          <cell r="A12" t="str">
            <v>เม.ย.</v>
          </cell>
        </row>
        <row r="13">
          <cell r="A13" t="str">
            <v>พ.ค.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17"/>
  <sheetViews>
    <sheetView view="pageBreakPreview" topLeftCell="S1" zoomScale="40" zoomScaleSheetLayoutView="40" workbookViewId="0">
      <selection activeCell="V65" sqref="V65"/>
    </sheetView>
  </sheetViews>
  <sheetFormatPr defaultColWidth="9" defaultRowHeight="14.25"/>
  <cols>
    <col min="1" max="1" width="40.625" style="1" customWidth="1"/>
    <col min="2" max="3" width="30.75" style="1" customWidth="1"/>
    <col min="4" max="4" width="9" style="1"/>
    <col min="5" max="5" width="26.5" style="1" customWidth="1"/>
    <col min="6" max="6" width="40.625" style="1" customWidth="1"/>
    <col min="7" max="8" width="30.75" style="1" customWidth="1"/>
    <col min="9" max="9" width="9" style="1"/>
    <col min="10" max="10" width="26.5" style="1" customWidth="1"/>
    <col min="11" max="11" width="40.625" style="1" customWidth="1"/>
    <col min="12" max="13" width="30.75" style="1" customWidth="1"/>
    <col min="14" max="14" width="9" style="1"/>
    <col min="15" max="15" width="26.5" style="1" customWidth="1"/>
    <col min="16" max="16" width="40.625" style="1" customWidth="1"/>
    <col min="17" max="18" width="30.75" style="1" customWidth="1"/>
    <col min="19" max="19" width="9" style="1"/>
    <col min="20" max="20" width="26.5" style="1" customWidth="1"/>
    <col min="21" max="21" width="40.625" style="1" customWidth="1"/>
    <col min="22" max="23" width="30.75" style="1" customWidth="1"/>
    <col min="24" max="24" width="9" style="1"/>
    <col min="25" max="25" width="26.5" style="1" customWidth="1"/>
    <col min="26" max="26" width="40.625" style="1" customWidth="1"/>
    <col min="27" max="28" width="30.75" style="1" customWidth="1"/>
    <col min="29" max="29" width="9" style="1"/>
    <col min="30" max="30" width="26.5" style="1" customWidth="1"/>
    <col min="31" max="31" width="40.625" style="1" customWidth="1"/>
    <col min="32" max="33" width="30.75" style="1" customWidth="1"/>
    <col min="34" max="34" width="9" style="1"/>
    <col min="35" max="35" width="26.5" style="1" customWidth="1"/>
    <col min="36" max="36" width="40.625" style="1" customWidth="1"/>
    <col min="37" max="38" width="30.75" style="1" customWidth="1"/>
    <col min="39" max="39" width="9" style="1"/>
    <col min="40" max="40" width="26.5" style="1" customWidth="1"/>
    <col min="41" max="16384" width="9" style="1"/>
  </cols>
  <sheetData>
    <row r="1" spans="1:42" ht="24.95" customHeight="1">
      <c r="A1" s="4"/>
      <c r="B1" s="4"/>
      <c r="C1" s="4"/>
      <c r="D1" s="4"/>
      <c r="E1" s="5" t="s">
        <v>61</v>
      </c>
      <c r="F1" s="4"/>
      <c r="G1" s="4"/>
      <c r="H1" s="4"/>
      <c r="I1" s="4"/>
      <c r="J1" s="5" t="s">
        <v>61</v>
      </c>
      <c r="K1" s="4"/>
      <c r="L1" s="4"/>
      <c r="M1" s="4"/>
      <c r="N1" s="4"/>
      <c r="O1" s="5" t="s">
        <v>61</v>
      </c>
      <c r="P1" s="4"/>
      <c r="Q1" s="4"/>
      <c r="R1" s="4"/>
      <c r="S1" s="4"/>
      <c r="T1" s="5" t="s">
        <v>61</v>
      </c>
      <c r="U1" s="4"/>
      <c r="V1" s="4"/>
      <c r="W1" s="4"/>
      <c r="X1" s="4"/>
      <c r="Y1" s="5" t="s">
        <v>61</v>
      </c>
      <c r="Z1" s="4"/>
      <c r="AA1" s="4"/>
      <c r="AB1" s="4"/>
      <c r="AC1" s="4"/>
      <c r="AD1" s="5" t="s">
        <v>61</v>
      </c>
      <c r="AE1" s="4"/>
      <c r="AF1" s="4"/>
      <c r="AG1" s="4"/>
      <c r="AH1" s="4"/>
      <c r="AI1" s="5" t="s">
        <v>61</v>
      </c>
      <c r="AJ1" s="4"/>
      <c r="AK1" s="4"/>
      <c r="AL1" s="4"/>
      <c r="AM1" s="4"/>
      <c r="AN1" s="5" t="s">
        <v>61</v>
      </c>
    </row>
    <row r="2" spans="1:42" ht="30" customHeight="1">
      <c r="A2" s="59" t="s">
        <v>62</v>
      </c>
      <c r="B2" s="59"/>
      <c r="C2" s="59"/>
      <c r="D2" s="59"/>
      <c r="E2" s="59"/>
      <c r="F2" s="59" t="s">
        <v>62</v>
      </c>
      <c r="G2" s="59"/>
      <c r="H2" s="59"/>
      <c r="I2" s="59"/>
      <c r="J2" s="59"/>
      <c r="K2" s="59" t="s">
        <v>62</v>
      </c>
      <c r="L2" s="59"/>
      <c r="M2" s="59"/>
      <c r="N2" s="59"/>
      <c r="O2" s="59"/>
      <c r="P2" s="59" t="s">
        <v>62</v>
      </c>
      <c r="Q2" s="59"/>
      <c r="R2" s="59"/>
      <c r="S2" s="59"/>
      <c r="T2" s="59"/>
      <c r="U2" s="59" t="s">
        <v>62</v>
      </c>
      <c r="V2" s="59"/>
      <c r="W2" s="59"/>
      <c r="X2" s="59"/>
      <c r="Y2" s="59"/>
      <c r="Z2" s="59" t="s">
        <v>62</v>
      </c>
      <c r="AA2" s="59"/>
      <c r="AB2" s="59"/>
      <c r="AC2" s="59"/>
      <c r="AD2" s="59"/>
      <c r="AE2" s="59" t="s">
        <v>62</v>
      </c>
      <c r="AF2" s="59"/>
      <c r="AG2" s="59"/>
      <c r="AH2" s="59"/>
      <c r="AI2" s="59"/>
      <c r="AJ2" s="59" t="s">
        <v>62</v>
      </c>
      <c r="AK2" s="59"/>
      <c r="AL2" s="59"/>
      <c r="AM2" s="59"/>
      <c r="AN2" s="59"/>
    </row>
    <row r="3" spans="1:42" ht="30" customHeight="1">
      <c r="A3" s="59" t="s">
        <v>0</v>
      </c>
      <c r="B3" s="59"/>
      <c r="C3" s="59"/>
      <c r="D3" s="59"/>
      <c r="E3" s="59"/>
      <c r="F3" s="59" t="s">
        <v>0</v>
      </c>
      <c r="G3" s="59"/>
      <c r="H3" s="59"/>
      <c r="I3" s="59"/>
      <c r="J3" s="59"/>
      <c r="K3" s="59" t="s">
        <v>0</v>
      </c>
      <c r="L3" s="59"/>
      <c r="M3" s="59"/>
      <c r="N3" s="59"/>
      <c r="O3" s="59"/>
      <c r="P3" s="59" t="s">
        <v>0</v>
      </c>
      <c r="Q3" s="59"/>
      <c r="R3" s="59"/>
      <c r="S3" s="59"/>
      <c r="T3" s="59"/>
      <c r="U3" s="59" t="s">
        <v>0</v>
      </c>
      <c r="V3" s="59"/>
      <c r="W3" s="59"/>
      <c r="X3" s="59"/>
      <c r="Y3" s="59"/>
      <c r="Z3" s="59" t="s">
        <v>0</v>
      </c>
      <c r="AA3" s="59"/>
      <c r="AB3" s="59"/>
      <c r="AC3" s="59"/>
      <c r="AD3" s="59"/>
      <c r="AE3" s="59" t="s">
        <v>0</v>
      </c>
      <c r="AF3" s="59"/>
      <c r="AG3" s="59"/>
      <c r="AH3" s="59"/>
      <c r="AI3" s="59"/>
      <c r="AJ3" s="59" t="s">
        <v>0</v>
      </c>
      <c r="AK3" s="59"/>
      <c r="AL3" s="59"/>
      <c r="AM3" s="59"/>
      <c r="AN3" s="59"/>
    </row>
    <row r="4" spans="1:42" ht="30" customHeight="1">
      <c r="A4" s="59" t="s">
        <v>63</v>
      </c>
      <c r="B4" s="59"/>
      <c r="C4" s="59"/>
      <c r="D4" s="59"/>
      <c r="E4" s="59"/>
      <c r="F4" s="59" t="s">
        <v>129</v>
      </c>
      <c r="G4" s="59"/>
      <c r="H4" s="59"/>
      <c r="I4" s="59"/>
      <c r="J4" s="59"/>
      <c r="K4" s="59" t="s">
        <v>130</v>
      </c>
      <c r="L4" s="59"/>
      <c r="M4" s="59"/>
      <c r="N4" s="59"/>
      <c r="O4" s="59"/>
      <c r="P4" s="59" t="s">
        <v>131</v>
      </c>
      <c r="Q4" s="59"/>
      <c r="R4" s="59"/>
      <c r="S4" s="59"/>
      <c r="T4" s="59"/>
      <c r="U4" s="59" t="s">
        <v>132</v>
      </c>
      <c r="V4" s="59"/>
      <c r="W4" s="59"/>
      <c r="X4" s="59"/>
      <c r="Y4" s="59"/>
      <c r="Z4" s="59" t="s">
        <v>133</v>
      </c>
      <c r="AA4" s="59"/>
      <c r="AB4" s="59"/>
      <c r="AC4" s="59"/>
      <c r="AD4" s="59"/>
      <c r="AE4" s="59" t="s">
        <v>134</v>
      </c>
      <c r="AF4" s="59"/>
      <c r="AG4" s="59"/>
      <c r="AH4" s="59"/>
      <c r="AI4" s="59"/>
      <c r="AJ4" s="59" t="s">
        <v>135</v>
      </c>
      <c r="AK4" s="59"/>
      <c r="AL4" s="59"/>
      <c r="AM4" s="59"/>
      <c r="AN4" s="59"/>
    </row>
    <row r="5" spans="1:42" s="2" customFormat="1" ht="76.5">
      <c r="A5" s="6" t="s">
        <v>64</v>
      </c>
      <c r="B5" s="6" t="s">
        <v>65</v>
      </c>
      <c r="C5" s="6" t="s">
        <v>66</v>
      </c>
      <c r="D5" s="6" t="s">
        <v>67</v>
      </c>
      <c r="E5" s="6" t="s">
        <v>68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68</v>
      </c>
      <c r="K5" s="6" t="s">
        <v>64</v>
      </c>
      <c r="L5" s="6" t="s">
        <v>65</v>
      </c>
      <c r="M5" s="6" t="s">
        <v>66</v>
      </c>
      <c r="N5" s="6" t="s">
        <v>67</v>
      </c>
      <c r="O5" s="6" t="s">
        <v>68</v>
      </c>
      <c r="P5" s="6" t="s">
        <v>64</v>
      </c>
      <c r="Q5" s="6" t="s">
        <v>65</v>
      </c>
      <c r="R5" s="6" t="s">
        <v>66</v>
      </c>
      <c r="S5" s="6" t="s">
        <v>67</v>
      </c>
      <c r="T5" s="6" t="s">
        <v>68</v>
      </c>
      <c r="U5" s="6" t="s">
        <v>64</v>
      </c>
      <c r="V5" s="6" t="s">
        <v>65</v>
      </c>
      <c r="W5" s="6" t="s">
        <v>66</v>
      </c>
      <c r="X5" s="6" t="s">
        <v>67</v>
      </c>
      <c r="Y5" s="6" t="s">
        <v>68</v>
      </c>
      <c r="Z5" s="6" t="s">
        <v>64</v>
      </c>
      <c r="AA5" s="6" t="s">
        <v>65</v>
      </c>
      <c r="AB5" s="6" t="s">
        <v>66</v>
      </c>
      <c r="AC5" s="6" t="s">
        <v>67</v>
      </c>
      <c r="AD5" s="6" t="s">
        <v>68</v>
      </c>
      <c r="AE5" s="6" t="s">
        <v>64</v>
      </c>
      <c r="AF5" s="6" t="s">
        <v>65</v>
      </c>
      <c r="AG5" s="6" t="s">
        <v>66</v>
      </c>
      <c r="AH5" s="6" t="s">
        <v>67</v>
      </c>
      <c r="AI5" s="6" t="s">
        <v>68</v>
      </c>
      <c r="AJ5" s="6" t="s">
        <v>64</v>
      </c>
      <c r="AK5" s="6" t="s">
        <v>65</v>
      </c>
      <c r="AL5" s="6" t="s">
        <v>66</v>
      </c>
      <c r="AM5" s="6" t="s">
        <v>67</v>
      </c>
      <c r="AN5" s="6" t="s">
        <v>68</v>
      </c>
    </row>
    <row r="6" spans="1:42" s="2" customFormat="1" ht="35.1" customHeight="1">
      <c r="A6" s="60" t="s">
        <v>69</v>
      </c>
      <c r="B6" s="61"/>
      <c r="C6" s="61"/>
      <c r="D6" s="61"/>
      <c r="E6" s="62"/>
      <c r="F6" s="60" t="s">
        <v>69</v>
      </c>
      <c r="G6" s="61"/>
      <c r="H6" s="61"/>
      <c r="I6" s="61"/>
      <c r="J6" s="62"/>
      <c r="K6" s="60" t="s">
        <v>69</v>
      </c>
      <c r="L6" s="61"/>
      <c r="M6" s="61"/>
      <c r="N6" s="61"/>
      <c r="O6" s="62"/>
      <c r="P6" s="60" t="s">
        <v>69</v>
      </c>
      <c r="Q6" s="61"/>
      <c r="R6" s="61"/>
      <c r="S6" s="61"/>
      <c r="T6" s="62"/>
      <c r="U6" s="60" t="s">
        <v>69</v>
      </c>
      <c r="V6" s="61"/>
      <c r="W6" s="61"/>
      <c r="X6" s="61"/>
      <c r="Y6" s="62"/>
      <c r="Z6" s="60" t="s">
        <v>69</v>
      </c>
      <c r="AA6" s="61"/>
      <c r="AB6" s="61"/>
      <c r="AC6" s="61"/>
      <c r="AD6" s="62"/>
      <c r="AE6" s="60" t="s">
        <v>69</v>
      </c>
      <c r="AF6" s="61"/>
      <c r="AG6" s="61"/>
      <c r="AH6" s="61"/>
      <c r="AI6" s="62"/>
      <c r="AJ6" s="60" t="s">
        <v>69</v>
      </c>
      <c r="AK6" s="61"/>
      <c r="AL6" s="61"/>
      <c r="AM6" s="61"/>
      <c r="AN6" s="62"/>
    </row>
    <row r="7" spans="1:42" s="3" customFormat="1" ht="30" hidden="1" customHeight="1">
      <c r="A7" s="7" t="s">
        <v>70</v>
      </c>
      <c r="B7" s="8">
        <v>0.5081</v>
      </c>
      <c r="C7" s="9"/>
      <c r="D7" s="10" t="s">
        <v>71</v>
      </c>
      <c r="E7" s="9">
        <f>B7*C7</f>
        <v>0</v>
      </c>
      <c r="F7" s="7" t="s">
        <v>70</v>
      </c>
      <c r="G7" s="8">
        <v>0.5081</v>
      </c>
      <c r="H7" s="9"/>
      <c r="I7" s="10" t="s">
        <v>71</v>
      </c>
      <c r="J7" s="9">
        <f>G7*H7</f>
        <v>0</v>
      </c>
      <c r="K7" s="7" t="s">
        <v>70</v>
      </c>
      <c r="L7" s="8">
        <v>0.5081</v>
      </c>
      <c r="M7" s="9"/>
      <c r="N7" s="10" t="s">
        <v>71</v>
      </c>
      <c r="O7" s="9">
        <f>L7*M7</f>
        <v>0</v>
      </c>
      <c r="P7" s="7" t="s">
        <v>70</v>
      </c>
      <c r="Q7" s="8">
        <v>0.5081</v>
      </c>
      <c r="R7" s="9"/>
      <c r="S7" s="10" t="s">
        <v>71</v>
      </c>
      <c r="T7" s="9">
        <f>Q7*R7</f>
        <v>0</v>
      </c>
      <c r="U7" s="7" t="s">
        <v>70</v>
      </c>
      <c r="V7" s="8">
        <v>0.5081</v>
      </c>
      <c r="W7" s="9"/>
      <c r="X7" s="10" t="s">
        <v>71</v>
      </c>
      <c r="Y7" s="9">
        <f>V7*W7</f>
        <v>0</v>
      </c>
      <c r="Z7" s="7" t="s">
        <v>70</v>
      </c>
      <c r="AA7" s="8">
        <v>0.5081</v>
      </c>
      <c r="AB7" s="9"/>
      <c r="AC7" s="10" t="s">
        <v>71</v>
      </c>
      <c r="AD7" s="9">
        <f>AA7*AB7</f>
        <v>0</v>
      </c>
      <c r="AE7" s="7" t="s">
        <v>70</v>
      </c>
      <c r="AF7" s="8">
        <v>0.5081</v>
      </c>
      <c r="AG7" s="9"/>
      <c r="AH7" s="10" t="s">
        <v>71</v>
      </c>
      <c r="AI7" s="9">
        <f>AF7*AG7</f>
        <v>0</v>
      </c>
      <c r="AJ7" s="7" t="s">
        <v>70</v>
      </c>
      <c r="AK7" s="8">
        <v>0.5081</v>
      </c>
      <c r="AL7" s="9"/>
      <c r="AM7" s="10" t="s">
        <v>71</v>
      </c>
      <c r="AN7" s="9">
        <f>AK7*AL7</f>
        <v>0</v>
      </c>
      <c r="AP7" s="3" t="s">
        <v>72</v>
      </c>
    </row>
    <row r="8" spans="1:42" s="3" customFormat="1" ht="35.1" customHeight="1">
      <c r="A8" s="7" t="s">
        <v>73</v>
      </c>
      <c r="B8" s="8">
        <v>0.70430000000000004</v>
      </c>
      <c r="C8" s="11">
        <f>'3.2 น้ำ'!C6</f>
        <v>403</v>
      </c>
      <c r="D8" s="10" t="s">
        <v>71</v>
      </c>
      <c r="E8" s="45">
        <f>C8*B8</f>
        <v>283.8329</v>
      </c>
      <c r="F8" s="7" t="s">
        <v>73</v>
      </c>
      <c r="G8" s="8">
        <v>0.70430000000000004</v>
      </c>
      <c r="H8" s="11">
        <f>'3.2 น้ำ'!C7</f>
        <v>417</v>
      </c>
      <c r="I8" s="10" t="s">
        <v>71</v>
      </c>
      <c r="J8" s="45">
        <f>H8*G8</f>
        <v>293.69310000000002</v>
      </c>
      <c r="K8" s="7" t="s">
        <v>73</v>
      </c>
      <c r="L8" s="8">
        <v>0.70430000000000004</v>
      </c>
      <c r="M8" s="11">
        <f>'3.2 น้ำ'!C8</f>
        <v>440</v>
      </c>
      <c r="N8" s="10" t="s">
        <v>71</v>
      </c>
      <c r="O8" s="45">
        <f>M8*L8</f>
        <v>309.892</v>
      </c>
      <c r="P8" s="7" t="s">
        <v>73</v>
      </c>
      <c r="Q8" s="8">
        <v>0.70430000000000004</v>
      </c>
      <c r="R8" s="11">
        <f>'3.2 น้ำ'!C9</f>
        <v>366</v>
      </c>
      <c r="S8" s="10" t="s">
        <v>71</v>
      </c>
      <c r="T8" s="45">
        <f>R8*Q8</f>
        <v>257.77379999999999</v>
      </c>
      <c r="U8" s="7" t="s">
        <v>73</v>
      </c>
      <c r="V8" s="8">
        <v>0.70430000000000004</v>
      </c>
      <c r="W8" s="11">
        <f>'3.2 น้ำ'!C10</f>
        <v>306</v>
      </c>
      <c r="X8" s="10" t="s">
        <v>71</v>
      </c>
      <c r="Y8" s="45">
        <f>W8*V8</f>
        <v>215.51580000000001</v>
      </c>
      <c r="Z8" s="7" t="s">
        <v>73</v>
      </c>
      <c r="AA8" s="8">
        <v>0.70430000000000004</v>
      </c>
      <c r="AB8" s="11">
        <f>'3.2 น้ำ'!C11</f>
        <v>352</v>
      </c>
      <c r="AC8" s="10" t="s">
        <v>71</v>
      </c>
      <c r="AD8" s="45">
        <f>AB8*AA8</f>
        <v>247.9136</v>
      </c>
      <c r="AE8" s="7" t="s">
        <v>73</v>
      </c>
      <c r="AF8" s="8">
        <v>0.70430000000000004</v>
      </c>
      <c r="AG8" s="11">
        <f>'3.2 น้ำ'!C12</f>
        <v>389</v>
      </c>
      <c r="AH8" s="10" t="s">
        <v>71</v>
      </c>
      <c r="AI8" s="45">
        <f>AG8*AF8</f>
        <v>273.97270000000003</v>
      </c>
      <c r="AJ8" s="7" t="s">
        <v>73</v>
      </c>
      <c r="AK8" s="8">
        <v>0.70430000000000004</v>
      </c>
      <c r="AL8" s="11"/>
      <c r="AM8" s="10" t="s">
        <v>71</v>
      </c>
      <c r="AN8" s="12">
        <f>AL8*AK8</f>
        <v>0</v>
      </c>
      <c r="AP8" s="3" t="s">
        <v>74</v>
      </c>
    </row>
    <row r="9" spans="1:42" s="3" customFormat="1" ht="30" hidden="1" customHeight="1">
      <c r="A9" s="7" t="s">
        <v>75</v>
      </c>
      <c r="B9" s="8">
        <v>0.2722</v>
      </c>
      <c r="C9" s="11"/>
      <c r="D9" s="10" t="s">
        <v>71</v>
      </c>
      <c r="E9" s="45"/>
      <c r="F9" s="7" t="s">
        <v>75</v>
      </c>
      <c r="G9" s="8">
        <v>0.2722</v>
      </c>
      <c r="H9" s="11"/>
      <c r="I9" s="10" t="s">
        <v>71</v>
      </c>
      <c r="J9" s="45"/>
      <c r="K9" s="7" t="s">
        <v>75</v>
      </c>
      <c r="L9" s="8">
        <v>0.2722</v>
      </c>
      <c r="M9" s="11"/>
      <c r="N9" s="10" t="s">
        <v>71</v>
      </c>
      <c r="O9" s="45"/>
      <c r="P9" s="7" t="s">
        <v>75</v>
      </c>
      <c r="Q9" s="8">
        <v>0.2722</v>
      </c>
      <c r="R9" s="11"/>
      <c r="S9" s="10" t="s">
        <v>71</v>
      </c>
      <c r="T9" s="45"/>
      <c r="U9" s="7" t="s">
        <v>75</v>
      </c>
      <c r="V9" s="8">
        <v>0.2722</v>
      </c>
      <c r="W9" s="11"/>
      <c r="X9" s="10" t="s">
        <v>71</v>
      </c>
      <c r="Y9" s="45"/>
      <c r="Z9" s="7" t="s">
        <v>75</v>
      </c>
      <c r="AA9" s="8">
        <v>0.2722</v>
      </c>
      <c r="AB9" s="11"/>
      <c r="AC9" s="10" t="s">
        <v>71</v>
      </c>
      <c r="AD9" s="45"/>
      <c r="AE9" s="7" t="s">
        <v>75</v>
      </c>
      <c r="AF9" s="8">
        <v>0.2722</v>
      </c>
      <c r="AG9" s="11"/>
      <c r="AH9" s="10" t="s">
        <v>71</v>
      </c>
      <c r="AI9" s="45"/>
      <c r="AJ9" s="7" t="s">
        <v>75</v>
      </c>
      <c r="AK9" s="8">
        <v>0.2722</v>
      </c>
      <c r="AL9" s="11"/>
      <c r="AM9" s="10" t="s">
        <v>71</v>
      </c>
      <c r="AN9" s="12"/>
    </row>
    <row r="10" spans="1:42" s="3" customFormat="1" ht="35.1" customHeight="1">
      <c r="A10" s="13" t="s">
        <v>76</v>
      </c>
      <c r="B10" s="10">
        <v>0.58130000000000004</v>
      </c>
      <c r="C10" s="35">
        <f>'3.1 ไฟฟ้า'!C5</f>
        <v>15467</v>
      </c>
      <c r="D10" s="10" t="s">
        <v>77</v>
      </c>
      <c r="E10" s="45">
        <f>B10*C10</f>
        <v>8990.9670999999998</v>
      </c>
      <c r="F10" s="13" t="s">
        <v>76</v>
      </c>
      <c r="G10" s="10">
        <v>0.58130000000000004</v>
      </c>
      <c r="H10" s="35">
        <f>'3.1 ไฟฟ้า'!C6</f>
        <v>14889</v>
      </c>
      <c r="I10" s="10" t="s">
        <v>77</v>
      </c>
      <c r="J10" s="45">
        <f>G10*H10</f>
        <v>8654.9757000000009</v>
      </c>
      <c r="K10" s="13" t="s">
        <v>76</v>
      </c>
      <c r="L10" s="10">
        <v>0.58130000000000004</v>
      </c>
      <c r="M10" s="35">
        <f>'3.1 ไฟฟ้า'!C7</f>
        <v>17221</v>
      </c>
      <c r="N10" s="10" t="s">
        <v>77</v>
      </c>
      <c r="O10" s="45">
        <f>L10*M10</f>
        <v>10010.567300000001</v>
      </c>
      <c r="P10" s="13" t="s">
        <v>76</v>
      </c>
      <c r="Q10" s="10">
        <v>0.58130000000000004</v>
      </c>
      <c r="R10" s="35">
        <f>'3.1 ไฟฟ้า'!C8</f>
        <v>15362</v>
      </c>
      <c r="S10" s="10" t="s">
        <v>77</v>
      </c>
      <c r="T10" s="45">
        <f>Q10*R10</f>
        <v>8929.9306000000015</v>
      </c>
      <c r="U10" s="13" t="s">
        <v>76</v>
      </c>
      <c r="V10" s="10">
        <v>0.58130000000000004</v>
      </c>
      <c r="W10" s="35">
        <f>'3.1 ไฟฟ้า'!C9</f>
        <v>16047</v>
      </c>
      <c r="X10" s="10" t="s">
        <v>77</v>
      </c>
      <c r="Y10" s="45">
        <f>V10*W10</f>
        <v>9328.1211000000003</v>
      </c>
      <c r="Z10" s="13" t="s">
        <v>76</v>
      </c>
      <c r="AA10" s="10">
        <v>0.58130000000000004</v>
      </c>
      <c r="AB10" s="35">
        <f>'3.1 ไฟฟ้า'!C10</f>
        <v>16772</v>
      </c>
      <c r="AC10" s="10" t="s">
        <v>77</v>
      </c>
      <c r="AD10" s="45">
        <f>AA10*AB10</f>
        <v>9749.5636000000013</v>
      </c>
      <c r="AE10" s="13" t="s">
        <v>76</v>
      </c>
      <c r="AF10" s="10">
        <v>0.58130000000000004</v>
      </c>
      <c r="AG10" s="35">
        <f>'3.1 ไฟฟ้า'!C11</f>
        <v>15384</v>
      </c>
      <c r="AH10" s="10" t="s">
        <v>77</v>
      </c>
      <c r="AI10" s="45">
        <f>AF10*AG10</f>
        <v>8942.7192000000014</v>
      </c>
      <c r="AJ10" s="13" t="s">
        <v>76</v>
      </c>
      <c r="AK10" s="10">
        <v>0.58130000000000004</v>
      </c>
      <c r="AL10" s="11"/>
      <c r="AM10" s="10" t="s">
        <v>77</v>
      </c>
      <c r="AN10" s="12">
        <f>AK10*AL10</f>
        <v>0</v>
      </c>
    </row>
    <row r="11" spans="1:42" s="3" customFormat="1" ht="35.1" customHeight="1">
      <c r="A11" s="13" t="s">
        <v>78</v>
      </c>
      <c r="B11" s="10">
        <v>0.73499999999999999</v>
      </c>
      <c r="C11" s="33">
        <f>'3.2 กระดาษ'!D6</f>
        <v>135.34289999999999</v>
      </c>
      <c r="D11" s="10" t="s">
        <v>79</v>
      </c>
      <c r="E11" s="45">
        <f>B11*C11</f>
        <v>99.477031499999981</v>
      </c>
      <c r="F11" s="13" t="s">
        <v>78</v>
      </c>
      <c r="G11" s="10">
        <v>0.73499999999999999</v>
      </c>
      <c r="H11" s="33">
        <f>'3.2 กระดาษ'!D7</f>
        <v>440.95589999999999</v>
      </c>
      <c r="I11" s="10" t="s">
        <v>79</v>
      </c>
      <c r="J11" s="45">
        <f>G11*H11</f>
        <v>324.10258649999997</v>
      </c>
      <c r="K11" s="13" t="s">
        <v>78</v>
      </c>
      <c r="L11" s="10">
        <v>0.73499999999999999</v>
      </c>
      <c r="M11" s="33">
        <f>'3.2 กระดาษ'!D8</f>
        <v>445.3218</v>
      </c>
      <c r="N11" s="10" t="s">
        <v>79</v>
      </c>
      <c r="O11" s="45">
        <f>L11*M11</f>
        <v>327.31152299999997</v>
      </c>
      <c r="P11" s="13" t="s">
        <v>78</v>
      </c>
      <c r="Q11" s="10">
        <v>0.73499999999999999</v>
      </c>
      <c r="R11" s="33">
        <f>'3.2 กระดาษ'!D9</f>
        <v>17.4636</v>
      </c>
      <c r="S11" s="10" t="s">
        <v>79</v>
      </c>
      <c r="T11" s="45">
        <f>Q11*R11</f>
        <v>12.835746</v>
      </c>
      <c r="U11" s="13" t="s">
        <v>78</v>
      </c>
      <c r="V11" s="10">
        <v>0.73499999999999999</v>
      </c>
      <c r="W11" s="33">
        <f>'3.2 กระดาษ'!D10</f>
        <v>569.74995000000001</v>
      </c>
      <c r="X11" s="10" t="s">
        <v>79</v>
      </c>
      <c r="Y11" s="45">
        <f>V11*W11</f>
        <v>418.76621325000002</v>
      </c>
      <c r="Z11" s="13" t="s">
        <v>78</v>
      </c>
      <c r="AA11" s="10">
        <v>0.73499999999999999</v>
      </c>
      <c r="AB11" s="33">
        <f>'3.2 กระดาษ'!D11</f>
        <v>1004.1569999999999</v>
      </c>
      <c r="AC11" s="10" t="s">
        <v>79</v>
      </c>
      <c r="AD11" s="45">
        <f>AA11*AB11</f>
        <v>738.05539499999998</v>
      </c>
      <c r="AE11" s="13" t="s">
        <v>78</v>
      </c>
      <c r="AF11" s="10">
        <v>0.73499999999999999</v>
      </c>
      <c r="AG11" s="33">
        <f>'3.2 กระดาษ'!D12</f>
        <v>41.476050000000001</v>
      </c>
      <c r="AH11" s="10" t="s">
        <v>79</v>
      </c>
      <c r="AI11" s="45">
        <f>AF11*AG11</f>
        <v>30.484896750000001</v>
      </c>
      <c r="AJ11" s="13" t="s">
        <v>78</v>
      </c>
      <c r="AK11" s="10">
        <v>0.73499999999999999</v>
      </c>
      <c r="AL11" s="33"/>
      <c r="AM11" s="10" t="s">
        <v>79</v>
      </c>
      <c r="AN11" s="12">
        <f>AK11*AL11</f>
        <v>0</v>
      </c>
    </row>
    <row r="12" spans="1:42" s="3" customFormat="1" ht="35.1" customHeight="1">
      <c r="A12" s="51" t="s">
        <v>80</v>
      </c>
      <c r="B12" s="52"/>
      <c r="C12" s="52"/>
      <c r="D12" s="52"/>
      <c r="E12" s="46">
        <f>SUM(E7:E11)</f>
        <v>9374.2770314999998</v>
      </c>
      <c r="F12" s="51" t="s">
        <v>80</v>
      </c>
      <c r="G12" s="52"/>
      <c r="H12" s="52"/>
      <c r="I12" s="52"/>
      <c r="J12" s="46">
        <f>SUM(J7:J11)</f>
        <v>9272.7713865000005</v>
      </c>
      <c r="K12" s="51" t="s">
        <v>80</v>
      </c>
      <c r="L12" s="52"/>
      <c r="M12" s="52"/>
      <c r="N12" s="52"/>
      <c r="O12" s="46">
        <f>SUM(O7:O11)</f>
        <v>10647.770823000001</v>
      </c>
      <c r="P12" s="51" t="s">
        <v>80</v>
      </c>
      <c r="Q12" s="52"/>
      <c r="R12" s="52"/>
      <c r="S12" s="52"/>
      <c r="T12" s="46">
        <f>SUM(T7:T11)</f>
        <v>9200.540146000003</v>
      </c>
      <c r="U12" s="51" t="s">
        <v>80</v>
      </c>
      <c r="V12" s="52"/>
      <c r="W12" s="52"/>
      <c r="X12" s="52"/>
      <c r="Y12" s="49">
        <f>SUM(Y7:Y11)</f>
        <v>9962.4031132500004</v>
      </c>
      <c r="Z12" s="51" t="s">
        <v>80</v>
      </c>
      <c r="AA12" s="52"/>
      <c r="AB12" s="52"/>
      <c r="AC12" s="52"/>
      <c r="AD12" s="49">
        <f>SUM(AD7:AD11)</f>
        <v>10735.532595000001</v>
      </c>
      <c r="AE12" s="51" t="s">
        <v>80</v>
      </c>
      <c r="AF12" s="52"/>
      <c r="AG12" s="52"/>
      <c r="AH12" s="52"/>
      <c r="AI12" s="49">
        <f>SUM(AI7:AI11)</f>
        <v>9247.1767967500018</v>
      </c>
      <c r="AJ12" s="51" t="s">
        <v>80</v>
      </c>
      <c r="AK12" s="52"/>
      <c r="AL12" s="52"/>
      <c r="AM12" s="52"/>
      <c r="AN12" s="31">
        <f>SUM(AN7:AN11)</f>
        <v>0</v>
      </c>
    </row>
    <row r="13" spans="1:42" ht="35.1" customHeight="1">
      <c r="A13" s="56" t="s">
        <v>81</v>
      </c>
      <c r="B13" s="57"/>
      <c r="C13" s="57"/>
      <c r="D13" s="57"/>
      <c r="E13" s="58"/>
      <c r="F13" s="56" t="s">
        <v>81</v>
      </c>
      <c r="G13" s="57"/>
      <c r="H13" s="57"/>
      <c r="I13" s="57"/>
      <c r="J13" s="58"/>
      <c r="K13" s="56" t="s">
        <v>81</v>
      </c>
      <c r="L13" s="57"/>
      <c r="M13" s="57"/>
      <c r="N13" s="57"/>
      <c r="O13" s="58"/>
      <c r="P13" s="56" t="s">
        <v>81</v>
      </c>
      <c r="Q13" s="57"/>
      <c r="R13" s="57"/>
      <c r="S13" s="57"/>
      <c r="T13" s="58"/>
      <c r="U13" s="56" t="s">
        <v>81</v>
      </c>
      <c r="V13" s="57"/>
      <c r="W13" s="57"/>
      <c r="X13" s="57"/>
      <c r="Y13" s="58"/>
      <c r="Z13" s="56" t="s">
        <v>81</v>
      </c>
      <c r="AA13" s="57"/>
      <c r="AB13" s="57"/>
      <c r="AC13" s="57"/>
      <c r="AD13" s="58"/>
      <c r="AE13" s="56" t="s">
        <v>81</v>
      </c>
      <c r="AF13" s="57"/>
      <c r="AG13" s="57"/>
      <c r="AH13" s="57"/>
      <c r="AI13" s="58"/>
      <c r="AJ13" s="56" t="s">
        <v>81</v>
      </c>
      <c r="AK13" s="57"/>
      <c r="AL13" s="57"/>
      <c r="AM13" s="57"/>
      <c r="AN13" s="58"/>
    </row>
    <row r="14" spans="1:42" ht="35.1" customHeight="1">
      <c r="A14" s="15" t="s">
        <v>82</v>
      </c>
      <c r="B14" s="16">
        <v>1.4755</v>
      </c>
      <c r="C14" s="17">
        <v>39.5</v>
      </c>
      <c r="D14" s="16" t="s">
        <v>79</v>
      </c>
      <c r="E14" s="47">
        <f t="shared" ref="E14:E27" si="0">B14*C14</f>
        <v>58.282250000000005</v>
      </c>
      <c r="F14" s="15" t="s">
        <v>82</v>
      </c>
      <c r="G14" s="16">
        <v>1.4755</v>
      </c>
      <c r="H14" s="17">
        <v>40.200000000000003</v>
      </c>
      <c r="I14" s="16" t="s">
        <v>79</v>
      </c>
      <c r="J14" s="47">
        <f t="shared" ref="J14:J27" si="1">G14*H14</f>
        <v>59.315100000000008</v>
      </c>
      <c r="K14" s="15" t="s">
        <v>82</v>
      </c>
      <c r="L14" s="16">
        <v>1.4755</v>
      </c>
      <c r="M14" s="17">
        <v>39.799999999999997</v>
      </c>
      <c r="N14" s="16" t="s">
        <v>79</v>
      </c>
      <c r="O14" s="47">
        <f t="shared" ref="O14:O27" si="2">L14*M14</f>
        <v>58.724899999999998</v>
      </c>
      <c r="P14" s="15" t="s">
        <v>82</v>
      </c>
      <c r="Q14" s="16">
        <v>1.4755</v>
      </c>
      <c r="R14" s="17">
        <v>37.200000000000003</v>
      </c>
      <c r="S14" s="16" t="s">
        <v>79</v>
      </c>
      <c r="T14" s="47">
        <f t="shared" ref="T14:T27" si="3">Q14*R14</f>
        <v>54.888600000000004</v>
      </c>
      <c r="U14" s="15" t="s">
        <v>82</v>
      </c>
      <c r="V14" s="16">
        <v>1.4755</v>
      </c>
      <c r="W14" s="17">
        <v>36</v>
      </c>
      <c r="X14" s="16" t="s">
        <v>79</v>
      </c>
      <c r="Y14" s="47">
        <f t="shared" ref="Y14:Y27" si="4">V14*W14</f>
        <v>53.118000000000002</v>
      </c>
      <c r="Z14" s="15" t="s">
        <v>82</v>
      </c>
      <c r="AA14" s="16">
        <v>1.4755</v>
      </c>
      <c r="AB14" s="17">
        <v>35.5</v>
      </c>
      <c r="AC14" s="16" t="s">
        <v>79</v>
      </c>
      <c r="AD14" s="47">
        <f t="shared" ref="AD14:AD27" si="5">AA14*AB14</f>
        <v>52.380250000000004</v>
      </c>
      <c r="AE14" s="15" t="s">
        <v>82</v>
      </c>
      <c r="AF14" s="16">
        <v>1.4755</v>
      </c>
      <c r="AG14" s="17">
        <v>34</v>
      </c>
      <c r="AH14" s="16" t="s">
        <v>79</v>
      </c>
      <c r="AI14" s="47">
        <f t="shared" ref="AI14:AI27" si="6">AF14*AG14</f>
        <v>50.167000000000002</v>
      </c>
      <c r="AJ14" s="15" t="s">
        <v>82</v>
      </c>
      <c r="AK14" s="16">
        <v>1.4755</v>
      </c>
      <c r="AL14" s="17">
        <v>0</v>
      </c>
      <c r="AM14" s="16" t="s">
        <v>79</v>
      </c>
      <c r="AN14" s="18">
        <f t="shared" ref="AN14:AN27" si="7">AK14*AL14</f>
        <v>0</v>
      </c>
    </row>
    <row r="15" spans="1:42" ht="35.1" customHeight="1">
      <c r="A15" s="15" t="s">
        <v>83</v>
      </c>
      <c r="B15" s="16">
        <v>2</v>
      </c>
      <c r="C15" s="17"/>
      <c r="D15" s="16" t="s">
        <v>79</v>
      </c>
      <c r="E15" s="47">
        <f t="shared" si="0"/>
        <v>0</v>
      </c>
      <c r="F15" s="15" t="s">
        <v>83</v>
      </c>
      <c r="G15" s="16">
        <v>2</v>
      </c>
      <c r="H15" s="17"/>
      <c r="I15" s="16" t="s">
        <v>79</v>
      </c>
      <c r="J15" s="47">
        <f t="shared" si="1"/>
        <v>0</v>
      </c>
      <c r="K15" s="15" t="s">
        <v>83</v>
      </c>
      <c r="L15" s="16">
        <v>2</v>
      </c>
      <c r="M15" s="17"/>
      <c r="N15" s="16" t="s">
        <v>79</v>
      </c>
      <c r="O15" s="47">
        <f t="shared" si="2"/>
        <v>0</v>
      </c>
      <c r="P15" s="15" t="s">
        <v>83</v>
      </c>
      <c r="Q15" s="16">
        <v>2</v>
      </c>
      <c r="R15" s="17"/>
      <c r="S15" s="16" t="s">
        <v>79</v>
      </c>
      <c r="T15" s="47">
        <f t="shared" si="3"/>
        <v>0</v>
      </c>
      <c r="U15" s="15" t="s">
        <v>83</v>
      </c>
      <c r="V15" s="16">
        <v>2</v>
      </c>
      <c r="W15" s="17"/>
      <c r="X15" s="16" t="s">
        <v>79</v>
      </c>
      <c r="Y15" s="47">
        <f t="shared" si="4"/>
        <v>0</v>
      </c>
      <c r="Z15" s="15" t="s">
        <v>83</v>
      </c>
      <c r="AA15" s="16">
        <v>2</v>
      </c>
      <c r="AB15" s="17"/>
      <c r="AC15" s="16" t="s">
        <v>79</v>
      </c>
      <c r="AD15" s="47">
        <f t="shared" si="5"/>
        <v>0</v>
      </c>
      <c r="AE15" s="15" t="s">
        <v>83</v>
      </c>
      <c r="AF15" s="16">
        <v>2</v>
      </c>
      <c r="AG15" s="17"/>
      <c r="AH15" s="16" t="s">
        <v>79</v>
      </c>
      <c r="AI15" s="47">
        <f t="shared" si="6"/>
        <v>0</v>
      </c>
      <c r="AJ15" s="15" t="s">
        <v>83</v>
      </c>
      <c r="AK15" s="16">
        <v>2</v>
      </c>
      <c r="AL15" s="17"/>
      <c r="AM15" s="16" t="s">
        <v>79</v>
      </c>
      <c r="AN15" s="18">
        <f t="shared" si="7"/>
        <v>0</v>
      </c>
    </row>
    <row r="16" spans="1:42" ht="35.1" customHeight="1">
      <c r="A16" s="15" t="s">
        <v>84</v>
      </c>
      <c r="B16" s="16">
        <v>2.5299999999999998</v>
      </c>
      <c r="C16" s="17"/>
      <c r="D16" s="16" t="s">
        <v>79</v>
      </c>
      <c r="E16" s="47">
        <f t="shared" si="0"/>
        <v>0</v>
      </c>
      <c r="F16" s="15" t="s">
        <v>84</v>
      </c>
      <c r="G16" s="16">
        <v>2.5299999999999998</v>
      </c>
      <c r="H16" s="17"/>
      <c r="I16" s="16" t="s">
        <v>79</v>
      </c>
      <c r="J16" s="47">
        <f t="shared" si="1"/>
        <v>0</v>
      </c>
      <c r="K16" s="15" t="s">
        <v>84</v>
      </c>
      <c r="L16" s="16">
        <v>2.5299999999999998</v>
      </c>
      <c r="M16" s="17"/>
      <c r="N16" s="16" t="s">
        <v>79</v>
      </c>
      <c r="O16" s="47">
        <f t="shared" si="2"/>
        <v>0</v>
      </c>
      <c r="P16" s="15" t="s">
        <v>84</v>
      </c>
      <c r="Q16" s="16">
        <v>2.5299999999999998</v>
      </c>
      <c r="R16" s="17"/>
      <c r="S16" s="16" t="s">
        <v>79</v>
      </c>
      <c r="T16" s="47">
        <f t="shared" si="3"/>
        <v>0</v>
      </c>
      <c r="U16" s="15" t="s">
        <v>84</v>
      </c>
      <c r="V16" s="16">
        <v>2.5299999999999998</v>
      </c>
      <c r="W16" s="17"/>
      <c r="X16" s="16" t="s">
        <v>79</v>
      </c>
      <c r="Y16" s="47">
        <f t="shared" si="4"/>
        <v>0</v>
      </c>
      <c r="Z16" s="15" t="s">
        <v>84</v>
      </c>
      <c r="AA16" s="16">
        <v>2.5299999999999998</v>
      </c>
      <c r="AB16" s="17"/>
      <c r="AC16" s="16" t="s">
        <v>79</v>
      </c>
      <c r="AD16" s="47">
        <f t="shared" si="5"/>
        <v>0</v>
      </c>
      <c r="AE16" s="15" t="s">
        <v>84</v>
      </c>
      <c r="AF16" s="16">
        <v>2.5299999999999998</v>
      </c>
      <c r="AG16" s="17"/>
      <c r="AH16" s="16" t="s">
        <v>79</v>
      </c>
      <c r="AI16" s="47">
        <f t="shared" si="6"/>
        <v>0</v>
      </c>
      <c r="AJ16" s="15" t="s">
        <v>84</v>
      </c>
      <c r="AK16" s="16">
        <v>2.5299999999999998</v>
      </c>
      <c r="AL16" s="17"/>
      <c r="AM16" s="16" t="s">
        <v>79</v>
      </c>
      <c r="AN16" s="18">
        <f t="shared" si="7"/>
        <v>0</v>
      </c>
    </row>
    <row r="17" spans="1:43" ht="30" hidden="1" customHeight="1">
      <c r="A17" s="15" t="s">
        <v>85</v>
      </c>
      <c r="B17" s="16">
        <v>7.3499999999999996E-2</v>
      </c>
      <c r="C17" s="17"/>
      <c r="D17" s="16" t="s">
        <v>79</v>
      </c>
      <c r="E17" s="47">
        <f t="shared" si="0"/>
        <v>0</v>
      </c>
      <c r="F17" s="15" t="s">
        <v>85</v>
      </c>
      <c r="G17" s="16">
        <v>7.3499999999999996E-2</v>
      </c>
      <c r="H17" s="17"/>
      <c r="I17" s="16" t="s">
        <v>79</v>
      </c>
      <c r="J17" s="47">
        <f t="shared" si="1"/>
        <v>0</v>
      </c>
      <c r="K17" s="15" t="s">
        <v>85</v>
      </c>
      <c r="L17" s="16">
        <v>7.3499999999999996E-2</v>
      </c>
      <c r="M17" s="17"/>
      <c r="N17" s="16" t="s">
        <v>79</v>
      </c>
      <c r="O17" s="47">
        <f t="shared" si="2"/>
        <v>0</v>
      </c>
      <c r="P17" s="15" t="s">
        <v>85</v>
      </c>
      <c r="Q17" s="16">
        <v>7.3499999999999996E-2</v>
      </c>
      <c r="R17" s="17"/>
      <c r="S17" s="16" t="s">
        <v>79</v>
      </c>
      <c r="T17" s="47">
        <f t="shared" si="3"/>
        <v>0</v>
      </c>
      <c r="U17" s="15" t="s">
        <v>85</v>
      </c>
      <c r="V17" s="16">
        <v>7.3499999999999996E-2</v>
      </c>
      <c r="W17" s="17"/>
      <c r="X17" s="16" t="s">
        <v>79</v>
      </c>
      <c r="Y17" s="47">
        <f t="shared" si="4"/>
        <v>0</v>
      </c>
      <c r="Z17" s="15" t="s">
        <v>85</v>
      </c>
      <c r="AA17" s="16">
        <v>7.3499999999999996E-2</v>
      </c>
      <c r="AB17" s="17"/>
      <c r="AC17" s="16" t="s">
        <v>79</v>
      </c>
      <c r="AD17" s="47">
        <f t="shared" si="5"/>
        <v>0</v>
      </c>
      <c r="AE17" s="15" t="s">
        <v>85</v>
      </c>
      <c r="AF17" s="16">
        <v>7.3499999999999996E-2</v>
      </c>
      <c r="AG17" s="17"/>
      <c r="AH17" s="16" t="s">
        <v>79</v>
      </c>
      <c r="AI17" s="47">
        <f t="shared" si="6"/>
        <v>0</v>
      </c>
      <c r="AJ17" s="15" t="s">
        <v>85</v>
      </c>
      <c r="AK17" s="16">
        <v>7.3499999999999996E-2</v>
      </c>
      <c r="AL17" s="17"/>
      <c r="AM17" s="16" t="s">
        <v>79</v>
      </c>
      <c r="AN17" s="18">
        <f t="shared" si="7"/>
        <v>0</v>
      </c>
    </row>
    <row r="18" spans="1:43" ht="35.1" customHeight="1">
      <c r="A18" s="15" t="s">
        <v>86</v>
      </c>
      <c r="B18" s="16">
        <v>4</v>
      </c>
      <c r="C18" s="17"/>
      <c r="D18" s="16" t="s">
        <v>79</v>
      </c>
      <c r="E18" s="47">
        <f t="shared" si="0"/>
        <v>0</v>
      </c>
      <c r="F18" s="15" t="s">
        <v>86</v>
      </c>
      <c r="G18" s="16">
        <v>4</v>
      </c>
      <c r="H18" s="17"/>
      <c r="I18" s="16" t="s">
        <v>79</v>
      </c>
      <c r="J18" s="47">
        <f t="shared" si="1"/>
        <v>0</v>
      </c>
      <c r="K18" s="15" t="s">
        <v>86</v>
      </c>
      <c r="L18" s="16">
        <v>4</v>
      </c>
      <c r="M18" s="17"/>
      <c r="N18" s="16" t="s">
        <v>79</v>
      </c>
      <c r="O18" s="47">
        <f t="shared" si="2"/>
        <v>0</v>
      </c>
      <c r="P18" s="15" t="s">
        <v>86</v>
      </c>
      <c r="Q18" s="16">
        <v>4</v>
      </c>
      <c r="R18" s="17"/>
      <c r="S18" s="16" t="s">
        <v>79</v>
      </c>
      <c r="T18" s="47">
        <f t="shared" si="3"/>
        <v>0</v>
      </c>
      <c r="U18" s="15" t="s">
        <v>86</v>
      </c>
      <c r="V18" s="16">
        <v>4</v>
      </c>
      <c r="W18" s="17"/>
      <c r="X18" s="16" t="s">
        <v>79</v>
      </c>
      <c r="Y18" s="47">
        <f t="shared" si="4"/>
        <v>0</v>
      </c>
      <c r="Z18" s="15" t="s">
        <v>86</v>
      </c>
      <c r="AA18" s="16">
        <v>4</v>
      </c>
      <c r="AB18" s="17"/>
      <c r="AC18" s="16" t="s">
        <v>79</v>
      </c>
      <c r="AD18" s="47">
        <f t="shared" si="5"/>
        <v>0</v>
      </c>
      <c r="AE18" s="15" t="s">
        <v>86</v>
      </c>
      <c r="AF18" s="16">
        <v>4</v>
      </c>
      <c r="AG18" s="17"/>
      <c r="AH18" s="16" t="s">
        <v>79</v>
      </c>
      <c r="AI18" s="47">
        <f t="shared" si="6"/>
        <v>0</v>
      </c>
      <c r="AJ18" s="15" t="s">
        <v>86</v>
      </c>
      <c r="AK18" s="16">
        <v>4</v>
      </c>
      <c r="AL18" s="17"/>
      <c r="AM18" s="16" t="s">
        <v>79</v>
      </c>
      <c r="AN18" s="18">
        <f t="shared" si="7"/>
        <v>0</v>
      </c>
    </row>
    <row r="19" spans="1:43" ht="30" hidden="1" customHeight="1">
      <c r="A19" s="15" t="s">
        <v>87</v>
      </c>
      <c r="B19" s="16">
        <v>3.27</v>
      </c>
      <c r="C19" s="17"/>
      <c r="D19" s="16" t="s">
        <v>79</v>
      </c>
      <c r="E19" s="47">
        <f t="shared" si="0"/>
        <v>0</v>
      </c>
      <c r="F19" s="15" t="s">
        <v>87</v>
      </c>
      <c r="G19" s="16">
        <v>3.27</v>
      </c>
      <c r="H19" s="17"/>
      <c r="I19" s="16" t="s">
        <v>79</v>
      </c>
      <c r="J19" s="47">
        <f t="shared" si="1"/>
        <v>0</v>
      </c>
      <c r="K19" s="15" t="s">
        <v>87</v>
      </c>
      <c r="L19" s="16">
        <v>3.27</v>
      </c>
      <c r="M19" s="17"/>
      <c r="N19" s="16" t="s">
        <v>79</v>
      </c>
      <c r="O19" s="47">
        <f t="shared" si="2"/>
        <v>0</v>
      </c>
      <c r="P19" s="15" t="s">
        <v>87</v>
      </c>
      <c r="Q19" s="16">
        <v>3.27</v>
      </c>
      <c r="R19" s="17"/>
      <c r="S19" s="16" t="s">
        <v>79</v>
      </c>
      <c r="T19" s="47">
        <f t="shared" si="3"/>
        <v>0</v>
      </c>
      <c r="U19" s="15" t="s">
        <v>87</v>
      </c>
      <c r="V19" s="16">
        <v>3.27</v>
      </c>
      <c r="W19" s="17"/>
      <c r="X19" s="16" t="s">
        <v>79</v>
      </c>
      <c r="Y19" s="47">
        <f t="shared" si="4"/>
        <v>0</v>
      </c>
      <c r="Z19" s="15" t="s">
        <v>87</v>
      </c>
      <c r="AA19" s="16">
        <v>3.27</v>
      </c>
      <c r="AB19" s="17"/>
      <c r="AC19" s="16" t="s">
        <v>79</v>
      </c>
      <c r="AD19" s="47">
        <f t="shared" si="5"/>
        <v>0</v>
      </c>
      <c r="AE19" s="15" t="s">
        <v>87</v>
      </c>
      <c r="AF19" s="16">
        <v>3.27</v>
      </c>
      <c r="AG19" s="17"/>
      <c r="AH19" s="16" t="s">
        <v>79</v>
      </c>
      <c r="AI19" s="47">
        <f t="shared" si="6"/>
        <v>0</v>
      </c>
      <c r="AJ19" s="15" t="s">
        <v>87</v>
      </c>
      <c r="AK19" s="16">
        <v>3.27</v>
      </c>
      <c r="AL19" s="17"/>
      <c r="AM19" s="16" t="s">
        <v>79</v>
      </c>
      <c r="AN19" s="18">
        <f t="shared" si="7"/>
        <v>0</v>
      </c>
    </row>
    <row r="20" spans="1:43" ht="35.1" customHeight="1">
      <c r="A20" s="15" t="s">
        <v>88</v>
      </c>
      <c r="B20" s="16">
        <v>3.13</v>
      </c>
      <c r="C20" s="17"/>
      <c r="D20" s="16" t="s">
        <v>79</v>
      </c>
      <c r="E20" s="47">
        <f t="shared" si="0"/>
        <v>0</v>
      </c>
      <c r="F20" s="15" t="s">
        <v>88</v>
      </c>
      <c r="G20" s="16">
        <v>3.13</v>
      </c>
      <c r="H20" s="17"/>
      <c r="I20" s="16" t="s">
        <v>79</v>
      </c>
      <c r="J20" s="47">
        <f t="shared" si="1"/>
        <v>0</v>
      </c>
      <c r="K20" s="15" t="s">
        <v>88</v>
      </c>
      <c r="L20" s="16">
        <v>3.13</v>
      </c>
      <c r="M20" s="17"/>
      <c r="N20" s="16" t="s">
        <v>79</v>
      </c>
      <c r="O20" s="47">
        <f t="shared" si="2"/>
        <v>0</v>
      </c>
      <c r="P20" s="15" t="s">
        <v>88</v>
      </c>
      <c r="Q20" s="16">
        <v>3.13</v>
      </c>
      <c r="R20" s="17"/>
      <c r="S20" s="16" t="s">
        <v>79</v>
      </c>
      <c r="T20" s="47">
        <f t="shared" si="3"/>
        <v>0</v>
      </c>
      <c r="U20" s="15" t="s">
        <v>88</v>
      </c>
      <c r="V20" s="16">
        <v>3.13</v>
      </c>
      <c r="W20" s="17"/>
      <c r="X20" s="16" t="s">
        <v>79</v>
      </c>
      <c r="Y20" s="47">
        <f t="shared" si="4"/>
        <v>0</v>
      </c>
      <c r="Z20" s="15" t="s">
        <v>88</v>
      </c>
      <c r="AA20" s="16">
        <v>3.13</v>
      </c>
      <c r="AB20" s="17"/>
      <c r="AC20" s="16" t="s">
        <v>79</v>
      </c>
      <c r="AD20" s="47">
        <f t="shared" si="5"/>
        <v>0</v>
      </c>
      <c r="AE20" s="15" t="s">
        <v>88</v>
      </c>
      <c r="AF20" s="16">
        <v>3.13</v>
      </c>
      <c r="AG20" s="17"/>
      <c r="AH20" s="16" t="s">
        <v>79</v>
      </c>
      <c r="AI20" s="47">
        <f t="shared" si="6"/>
        <v>0</v>
      </c>
      <c r="AJ20" s="15" t="s">
        <v>88</v>
      </c>
      <c r="AK20" s="16">
        <v>3.13</v>
      </c>
      <c r="AL20" s="17"/>
      <c r="AM20" s="16" t="s">
        <v>79</v>
      </c>
      <c r="AN20" s="18">
        <f t="shared" si="7"/>
        <v>0</v>
      </c>
    </row>
    <row r="21" spans="1:43" ht="35.1" customHeight="1">
      <c r="A21" s="15" t="s">
        <v>89</v>
      </c>
      <c r="B21" s="16">
        <v>1.1870000000000001</v>
      </c>
      <c r="C21" s="17"/>
      <c r="D21" s="16" t="s">
        <v>79</v>
      </c>
      <c r="E21" s="47">
        <f t="shared" si="0"/>
        <v>0</v>
      </c>
      <c r="F21" s="15" t="s">
        <v>89</v>
      </c>
      <c r="G21" s="16">
        <v>1.1870000000000001</v>
      </c>
      <c r="H21" s="17"/>
      <c r="I21" s="16" t="s">
        <v>79</v>
      </c>
      <c r="J21" s="47">
        <f t="shared" si="1"/>
        <v>0</v>
      </c>
      <c r="K21" s="15" t="s">
        <v>89</v>
      </c>
      <c r="L21" s="16">
        <v>1.1870000000000001</v>
      </c>
      <c r="M21" s="17"/>
      <c r="N21" s="16" t="s">
        <v>79</v>
      </c>
      <c r="O21" s="47">
        <f t="shared" si="2"/>
        <v>0</v>
      </c>
      <c r="P21" s="15" t="s">
        <v>89</v>
      </c>
      <c r="Q21" s="16">
        <v>1.1870000000000001</v>
      </c>
      <c r="R21" s="17"/>
      <c r="S21" s="16" t="s">
        <v>79</v>
      </c>
      <c r="T21" s="47">
        <f t="shared" si="3"/>
        <v>0</v>
      </c>
      <c r="U21" s="15" t="s">
        <v>89</v>
      </c>
      <c r="V21" s="16">
        <v>1.1870000000000001</v>
      </c>
      <c r="W21" s="17"/>
      <c r="X21" s="16" t="s">
        <v>79</v>
      </c>
      <c r="Y21" s="47">
        <f t="shared" si="4"/>
        <v>0</v>
      </c>
      <c r="Z21" s="15" t="s">
        <v>89</v>
      </c>
      <c r="AA21" s="16">
        <v>1.1870000000000001</v>
      </c>
      <c r="AB21" s="17"/>
      <c r="AC21" s="16" t="s">
        <v>79</v>
      </c>
      <c r="AD21" s="47">
        <f t="shared" si="5"/>
        <v>0</v>
      </c>
      <c r="AE21" s="15" t="s">
        <v>89</v>
      </c>
      <c r="AF21" s="16">
        <v>1.1870000000000001</v>
      </c>
      <c r="AG21" s="17"/>
      <c r="AH21" s="16" t="s">
        <v>79</v>
      </c>
      <c r="AI21" s="47">
        <f t="shared" si="6"/>
        <v>0</v>
      </c>
      <c r="AJ21" s="15" t="s">
        <v>89</v>
      </c>
      <c r="AK21" s="16">
        <v>1.1870000000000001</v>
      </c>
      <c r="AL21" s="17"/>
      <c r="AM21" s="16" t="s">
        <v>79</v>
      </c>
      <c r="AN21" s="18">
        <f t="shared" si="7"/>
        <v>0</v>
      </c>
    </row>
    <row r="22" spans="1:43" ht="35.1" customHeight="1">
      <c r="A22" s="15" t="s">
        <v>90</v>
      </c>
      <c r="B22" s="16">
        <v>4.4314999999999998</v>
      </c>
      <c r="C22" s="17">
        <v>7.2</v>
      </c>
      <c r="D22" s="16" t="s">
        <v>79</v>
      </c>
      <c r="E22" s="47">
        <f t="shared" si="0"/>
        <v>31.9068</v>
      </c>
      <c r="F22" s="15" t="s">
        <v>90</v>
      </c>
      <c r="G22" s="16">
        <v>4.4314999999999998</v>
      </c>
      <c r="H22" s="17">
        <v>7</v>
      </c>
      <c r="I22" s="16" t="s">
        <v>79</v>
      </c>
      <c r="J22" s="47">
        <f t="shared" si="1"/>
        <v>31.020499999999998</v>
      </c>
      <c r="K22" s="15" t="s">
        <v>90</v>
      </c>
      <c r="L22" s="16">
        <v>4.4314999999999998</v>
      </c>
      <c r="M22" s="17">
        <v>6.9</v>
      </c>
      <c r="N22" s="16" t="s">
        <v>79</v>
      </c>
      <c r="O22" s="47">
        <f t="shared" si="2"/>
        <v>30.577349999999999</v>
      </c>
      <c r="P22" s="15" t="s">
        <v>90</v>
      </c>
      <c r="Q22" s="16">
        <v>4.4314999999999998</v>
      </c>
      <c r="R22" s="17">
        <v>6</v>
      </c>
      <c r="S22" s="16" t="s">
        <v>79</v>
      </c>
      <c r="T22" s="47">
        <f t="shared" si="3"/>
        <v>26.588999999999999</v>
      </c>
      <c r="U22" s="15" t="s">
        <v>90</v>
      </c>
      <c r="V22" s="16">
        <v>4.4314999999999998</v>
      </c>
      <c r="W22" s="17">
        <v>5.3</v>
      </c>
      <c r="X22" s="16" t="s">
        <v>79</v>
      </c>
      <c r="Y22" s="47">
        <f t="shared" si="4"/>
        <v>23.486949999999997</v>
      </c>
      <c r="Z22" s="15" t="s">
        <v>90</v>
      </c>
      <c r="AA22" s="16">
        <v>4.4314999999999998</v>
      </c>
      <c r="AB22" s="17">
        <v>5.5</v>
      </c>
      <c r="AC22" s="16" t="s">
        <v>79</v>
      </c>
      <c r="AD22" s="47">
        <f t="shared" si="5"/>
        <v>24.373249999999999</v>
      </c>
      <c r="AE22" s="15" t="s">
        <v>90</v>
      </c>
      <c r="AF22" s="16">
        <v>4.4314999999999998</v>
      </c>
      <c r="AG22" s="17">
        <v>5.2</v>
      </c>
      <c r="AH22" s="16" t="s">
        <v>79</v>
      </c>
      <c r="AI22" s="47">
        <f t="shared" si="6"/>
        <v>23.043800000000001</v>
      </c>
      <c r="AJ22" s="15" t="s">
        <v>90</v>
      </c>
      <c r="AK22" s="16">
        <v>4.4314999999999998</v>
      </c>
      <c r="AL22" s="17"/>
      <c r="AM22" s="16" t="s">
        <v>79</v>
      </c>
      <c r="AN22" s="18">
        <f t="shared" si="7"/>
        <v>0</v>
      </c>
    </row>
    <row r="23" spans="1:43" ht="35.1" customHeight="1">
      <c r="A23" s="15" t="s">
        <v>91</v>
      </c>
      <c r="B23" s="16">
        <v>2.2970999999999999</v>
      </c>
      <c r="C23" s="17"/>
      <c r="D23" s="16" t="s">
        <v>79</v>
      </c>
      <c r="E23" s="47">
        <f t="shared" si="0"/>
        <v>0</v>
      </c>
      <c r="F23" s="15" t="s">
        <v>91</v>
      </c>
      <c r="G23" s="16">
        <v>2.2970999999999999</v>
      </c>
      <c r="H23" s="17"/>
      <c r="I23" s="16" t="s">
        <v>79</v>
      </c>
      <c r="J23" s="47">
        <f t="shared" si="1"/>
        <v>0</v>
      </c>
      <c r="K23" s="15" t="s">
        <v>91</v>
      </c>
      <c r="L23" s="16">
        <v>2.2970999999999999</v>
      </c>
      <c r="M23" s="17"/>
      <c r="N23" s="16" t="s">
        <v>79</v>
      </c>
      <c r="O23" s="47">
        <f t="shared" si="2"/>
        <v>0</v>
      </c>
      <c r="P23" s="15" t="s">
        <v>91</v>
      </c>
      <c r="Q23" s="16">
        <v>2.2970999999999999</v>
      </c>
      <c r="R23" s="17"/>
      <c r="S23" s="16" t="s">
        <v>79</v>
      </c>
      <c r="T23" s="47">
        <f t="shared" si="3"/>
        <v>0</v>
      </c>
      <c r="U23" s="15" t="s">
        <v>91</v>
      </c>
      <c r="V23" s="16">
        <v>2.2970999999999999</v>
      </c>
      <c r="W23" s="17"/>
      <c r="X23" s="16" t="s">
        <v>79</v>
      </c>
      <c r="Y23" s="47">
        <f t="shared" si="4"/>
        <v>0</v>
      </c>
      <c r="Z23" s="15" t="s">
        <v>91</v>
      </c>
      <c r="AA23" s="16">
        <v>2.2970999999999999</v>
      </c>
      <c r="AB23" s="17"/>
      <c r="AC23" s="16" t="s">
        <v>79</v>
      </c>
      <c r="AD23" s="47">
        <f t="shared" si="5"/>
        <v>0</v>
      </c>
      <c r="AE23" s="15" t="s">
        <v>91</v>
      </c>
      <c r="AF23" s="16">
        <v>2.2970999999999999</v>
      </c>
      <c r="AG23" s="17"/>
      <c r="AH23" s="16" t="s">
        <v>79</v>
      </c>
      <c r="AI23" s="47">
        <f t="shared" si="6"/>
        <v>0</v>
      </c>
      <c r="AJ23" s="15" t="s">
        <v>91</v>
      </c>
      <c r="AK23" s="16">
        <v>2.2970999999999999</v>
      </c>
      <c r="AL23" s="17"/>
      <c r="AM23" s="16" t="s">
        <v>79</v>
      </c>
      <c r="AN23" s="18">
        <f t="shared" si="7"/>
        <v>0</v>
      </c>
    </row>
    <row r="24" spans="1:43" ht="35.1" customHeight="1">
      <c r="A24" s="15" t="s">
        <v>92</v>
      </c>
      <c r="B24" s="16">
        <v>2.399</v>
      </c>
      <c r="C24" s="17"/>
      <c r="D24" s="16" t="s">
        <v>79</v>
      </c>
      <c r="E24" s="47">
        <f>B24*C24</f>
        <v>0</v>
      </c>
      <c r="F24" s="15" t="s">
        <v>92</v>
      </c>
      <c r="G24" s="16">
        <v>2.399</v>
      </c>
      <c r="H24" s="17"/>
      <c r="I24" s="16" t="s">
        <v>79</v>
      </c>
      <c r="J24" s="47">
        <f>G24*H24</f>
        <v>0</v>
      </c>
      <c r="K24" s="15" t="s">
        <v>92</v>
      </c>
      <c r="L24" s="16">
        <v>2.399</v>
      </c>
      <c r="M24" s="17"/>
      <c r="N24" s="16" t="s">
        <v>79</v>
      </c>
      <c r="O24" s="47">
        <f>L24*M24</f>
        <v>0</v>
      </c>
      <c r="P24" s="15" t="s">
        <v>92</v>
      </c>
      <c r="Q24" s="16">
        <v>2.399</v>
      </c>
      <c r="R24" s="17"/>
      <c r="S24" s="16" t="s">
        <v>79</v>
      </c>
      <c r="T24" s="47">
        <f>Q24*R24</f>
        <v>0</v>
      </c>
      <c r="U24" s="15" t="s">
        <v>92</v>
      </c>
      <c r="V24" s="16">
        <v>2.399</v>
      </c>
      <c r="W24" s="17"/>
      <c r="X24" s="16" t="s">
        <v>79</v>
      </c>
      <c r="Y24" s="47">
        <f>V24*W24</f>
        <v>0</v>
      </c>
      <c r="Z24" s="15" t="s">
        <v>92</v>
      </c>
      <c r="AA24" s="16">
        <v>2.399</v>
      </c>
      <c r="AB24" s="17"/>
      <c r="AC24" s="16" t="s">
        <v>79</v>
      </c>
      <c r="AD24" s="47">
        <f>AA24*AB24</f>
        <v>0</v>
      </c>
      <c r="AE24" s="15" t="s">
        <v>92</v>
      </c>
      <c r="AF24" s="16">
        <v>2.399</v>
      </c>
      <c r="AG24" s="17"/>
      <c r="AH24" s="16" t="s">
        <v>79</v>
      </c>
      <c r="AI24" s="47">
        <f>AF24*AG24</f>
        <v>0</v>
      </c>
      <c r="AJ24" s="15" t="s">
        <v>92</v>
      </c>
      <c r="AK24" s="16">
        <v>2.399</v>
      </c>
      <c r="AL24" s="17"/>
      <c r="AM24" s="16" t="s">
        <v>79</v>
      </c>
      <c r="AN24" s="18">
        <f>AK24*AL24</f>
        <v>0</v>
      </c>
    </row>
    <row r="25" spans="1:43" ht="35.1" customHeight="1">
      <c r="A25" s="15" t="s">
        <v>93</v>
      </c>
      <c r="B25" s="16">
        <v>1.52</v>
      </c>
      <c r="C25" s="17"/>
      <c r="D25" s="16" t="s">
        <v>79</v>
      </c>
      <c r="E25" s="47">
        <f t="shared" si="0"/>
        <v>0</v>
      </c>
      <c r="F25" s="15" t="s">
        <v>93</v>
      </c>
      <c r="G25" s="16">
        <v>1.52</v>
      </c>
      <c r="H25" s="17"/>
      <c r="I25" s="16" t="s">
        <v>79</v>
      </c>
      <c r="J25" s="47">
        <f t="shared" si="1"/>
        <v>0</v>
      </c>
      <c r="K25" s="15" t="s">
        <v>93</v>
      </c>
      <c r="L25" s="16">
        <v>1.52</v>
      </c>
      <c r="M25" s="17"/>
      <c r="N25" s="16" t="s">
        <v>79</v>
      </c>
      <c r="O25" s="47">
        <f t="shared" si="2"/>
        <v>0</v>
      </c>
      <c r="P25" s="15" t="s">
        <v>93</v>
      </c>
      <c r="Q25" s="16">
        <v>1.52</v>
      </c>
      <c r="R25" s="17"/>
      <c r="S25" s="16" t="s">
        <v>79</v>
      </c>
      <c r="T25" s="47">
        <f t="shared" si="3"/>
        <v>0</v>
      </c>
      <c r="U25" s="15" t="s">
        <v>93</v>
      </c>
      <c r="V25" s="16">
        <v>1.52</v>
      </c>
      <c r="W25" s="17"/>
      <c r="X25" s="16" t="s">
        <v>79</v>
      </c>
      <c r="Y25" s="47">
        <f t="shared" si="4"/>
        <v>0</v>
      </c>
      <c r="Z25" s="15" t="s">
        <v>93</v>
      </c>
      <c r="AA25" s="16">
        <v>1.52</v>
      </c>
      <c r="AB25" s="17"/>
      <c r="AC25" s="16" t="s">
        <v>79</v>
      </c>
      <c r="AD25" s="47">
        <f t="shared" si="5"/>
        <v>0</v>
      </c>
      <c r="AE25" s="15" t="s">
        <v>93</v>
      </c>
      <c r="AF25" s="16">
        <v>1.52</v>
      </c>
      <c r="AG25" s="17"/>
      <c r="AH25" s="16" t="s">
        <v>79</v>
      </c>
      <c r="AI25" s="47">
        <f t="shared" si="6"/>
        <v>0</v>
      </c>
      <c r="AJ25" s="15" t="s">
        <v>93</v>
      </c>
      <c r="AK25" s="16">
        <v>1.52</v>
      </c>
      <c r="AL25" s="17"/>
      <c r="AM25" s="16" t="s">
        <v>79</v>
      </c>
      <c r="AN25" s="18">
        <f t="shared" si="7"/>
        <v>0</v>
      </c>
    </row>
    <row r="26" spans="1:43" ht="35.1" customHeight="1">
      <c r="A26" s="15" t="s">
        <v>94</v>
      </c>
      <c r="B26" s="16">
        <v>3.77</v>
      </c>
      <c r="C26" s="17">
        <v>25</v>
      </c>
      <c r="D26" s="16" t="s">
        <v>79</v>
      </c>
      <c r="E26" s="47">
        <f t="shared" si="0"/>
        <v>94.25</v>
      </c>
      <c r="F26" s="15" t="s">
        <v>94</v>
      </c>
      <c r="G26" s="16">
        <v>3.77</v>
      </c>
      <c r="H26" s="17">
        <v>26.4</v>
      </c>
      <c r="I26" s="16" t="s">
        <v>79</v>
      </c>
      <c r="J26" s="47">
        <f t="shared" si="1"/>
        <v>99.527999999999992</v>
      </c>
      <c r="K26" s="15" t="s">
        <v>94</v>
      </c>
      <c r="L26" s="16">
        <v>3.77</v>
      </c>
      <c r="M26" s="17">
        <v>24.8</v>
      </c>
      <c r="N26" s="16" t="s">
        <v>79</v>
      </c>
      <c r="O26" s="47">
        <f t="shared" si="2"/>
        <v>93.496000000000009</v>
      </c>
      <c r="P26" s="15" t="s">
        <v>94</v>
      </c>
      <c r="Q26" s="16">
        <v>3.77</v>
      </c>
      <c r="R26" s="17">
        <v>23</v>
      </c>
      <c r="S26" s="16" t="s">
        <v>79</v>
      </c>
      <c r="T26" s="47">
        <f t="shared" si="3"/>
        <v>86.71</v>
      </c>
      <c r="U26" s="15" t="s">
        <v>94</v>
      </c>
      <c r="V26" s="16">
        <v>3.77</v>
      </c>
      <c r="W26" s="17">
        <v>21</v>
      </c>
      <c r="X26" s="16" t="s">
        <v>79</v>
      </c>
      <c r="Y26" s="47">
        <f t="shared" si="4"/>
        <v>79.17</v>
      </c>
      <c r="Z26" s="15" t="s">
        <v>94</v>
      </c>
      <c r="AA26" s="16">
        <v>3.77</v>
      </c>
      <c r="AB26" s="17">
        <v>21.3</v>
      </c>
      <c r="AC26" s="16" t="s">
        <v>79</v>
      </c>
      <c r="AD26" s="47">
        <f t="shared" si="5"/>
        <v>80.301000000000002</v>
      </c>
      <c r="AE26" s="15" t="s">
        <v>94</v>
      </c>
      <c r="AF26" s="16">
        <v>3.77</v>
      </c>
      <c r="AG26" s="17">
        <v>20.2</v>
      </c>
      <c r="AH26" s="16" t="s">
        <v>79</v>
      </c>
      <c r="AI26" s="47">
        <f t="shared" si="6"/>
        <v>76.153999999999996</v>
      </c>
      <c r="AJ26" s="15" t="s">
        <v>94</v>
      </c>
      <c r="AK26" s="16">
        <v>3.77</v>
      </c>
      <c r="AL26" s="17"/>
      <c r="AM26" s="16" t="s">
        <v>79</v>
      </c>
      <c r="AN26" s="18">
        <f t="shared" si="7"/>
        <v>0</v>
      </c>
    </row>
    <row r="27" spans="1:43" ht="35.1" customHeight="1">
      <c r="A27" s="15" t="s">
        <v>95</v>
      </c>
      <c r="B27" s="16">
        <v>1.617</v>
      </c>
      <c r="C27" s="17"/>
      <c r="D27" s="16" t="s">
        <v>79</v>
      </c>
      <c r="E27" s="47">
        <f t="shared" si="0"/>
        <v>0</v>
      </c>
      <c r="F27" s="15" t="s">
        <v>95</v>
      </c>
      <c r="G27" s="16">
        <v>1.617</v>
      </c>
      <c r="H27" s="17"/>
      <c r="I27" s="16" t="s">
        <v>79</v>
      </c>
      <c r="J27" s="47">
        <f t="shared" si="1"/>
        <v>0</v>
      </c>
      <c r="K27" s="15" t="s">
        <v>95</v>
      </c>
      <c r="L27" s="16">
        <v>1.617</v>
      </c>
      <c r="M27" s="17"/>
      <c r="N27" s="16" t="s">
        <v>79</v>
      </c>
      <c r="O27" s="47">
        <f t="shared" si="2"/>
        <v>0</v>
      </c>
      <c r="P27" s="15" t="s">
        <v>95</v>
      </c>
      <c r="Q27" s="16">
        <v>1.617</v>
      </c>
      <c r="R27" s="17"/>
      <c r="S27" s="16" t="s">
        <v>79</v>
      </c>
      <c r="T27" s="47">
        <f t="shared" si="3"/>
        <v>0</v>
      </c>
      <c r="U27" s="15" t="s">
        <v>95</v>
      </c>
      <c r="V27" s="16">
        <v>1.617</v>
      </c>
      <c r="W27" s="17"/>
      <c r="X27" s="16" t="s">
        <v>79</v>
      </c>
      <c r="Y27" s="47">
        <f t="shared" si="4"/>
        <v>0</v>
      </c>
      <c r="Z27" s="15" t="s">
        <v>95</v>
      </c>
      <c r="AA27" s="16">
        <v>1.617</v>
      </c>
      <c r="AB27" s="17"/>
      <c r="AC27" s="16" t="s">
        <v>79</v>
      </c>
      <c r="AD27" s="47">
        <f t="shared" si="5"/>
        <v>0</v>
      </c>
      <c r="AE27" s="15" t="s">
        <v>95</v>
      </c>
      <c r="AF27" s="16">
        <v>1.617</v>
      </c>
      <c r="AG27" s="17"/>
      <c r="AH27" s="16" t="s">
        <v>79</v>
      </c>
      <c r="AI27" s="47">
        <f t="shared" si="6"/>
        <v>0</v>
      </c>
      <c r="AJ27" s="15" t="s">
        <v>95</v>
      </c>
      <c r="AK27" s="16">
        <v>1.617</v>
      </c>
      <c r="AL27" s="17"/>
      <c r="AM27" s="16" t="s">
        <v>79</v>
      </c>
      <c r="AN27" s="18">
        <f t="shared" si="7"/>
        <v>0</v>
      </c>
    </row>
    <row r="28" spans="1:43" ht="35.1" customHeight="1">
      <c r="A28" s="15" t="s">
        <v>96</v>
      </c>
      <c r="B28" s="16">
        <v>1.6861999999999999</v>
      </c>
      <c r="C28" s="17"/>
      <c r="D28" s="16" t="s">
        <v>79</v>
      </c>
      <c r="E28" s="47">
        <f>B28*C28</f>
        <v>0</v>
      </c>
      <c r="F28" s="15" t="s">
        <v>96</v>
      </c>
      <c r="G28" s="16">
        <v>1.6861999999999999</v>
      </c>
      <c r="H28" s="17"/>
      <c r="I28" s="16" t="s">
        <v>79</v>
      </c>
      <c r="J28" s="47">
        <f>G28*H28</f>
        <v>0</v>
      </c>
      <c r="K28" s="15" t="s">
        <v>96</v>
      </c>
      <c r="L28" s="16">
        <v>1.6861999999999999</v>
      </c>
      <c r="M28" s="17"/>
      <c r="N28" s="16" t="s">
        <v>79</v>
      </c>
      <c r="O28" s="47">
        <f>L28*M28</f>
        <v>0</v>
      </c>
      <c r="P28" s="15" t="s">
        <v>96</v>
      </c>
      <c r="Q28" s="16">
        <v>1.6861999999999999</v>
      </c>
      <c r="R28" s="17"/>
      <c r="S28" s="16" t="s">
        <v>79</v>
      </c>
      <c r="T28" s="47">
        <f>Q28*R28</f>
        <v>0</v>
      </c>
      <c r="U28" s="15" t="s">
        <v>96</v>
      </c>
      <c r="V28" s="16">
        <v>1.6861999999999999</v>
      </c>
      <c r="W28" s="17"/>
      <c r="X28" s="16" t="s">
        <v>79</v>
      </c>
      <c r="Y28" s="47">
        <f>V28*W28</f>
        <v>0</v>
      </c>
      <c r="Z28" s="15" t="s">
        <v>96</v>
      </c>
      <c r="AA28" s="16">
        <v>1.6861999999999999</v>
      </c>
      <c r="AB28" s="17"/>
      <c r="AC28" s="16" t="s">
        <v>79</v>
      </c>
      <c r="AD28" s="47">
        <f>AA28*AB28</f>
        <v>0</v>
      </c>
      <c r="AE28" s="15" t="s">
        <v>96</v>
      </c>
      <c r="AF28" s="16">
        <v>1.6861999999999999</v>
      </c>
      <c r="AG28" s="17"/>
      <c r="AH28" s="16" t="s">
        <v>79</v>
      </c>
      <c r="AI28" s="47">
        <f>AF28*AG28</f>
        <v>0</v>
      </c>
      <c r="AJ28" s="15" t="s">
        <v>96</v>
      </c>
      <c r="AK28" s="16">
        <v>1.6861999999999999</v>
      </c>
      <c r="AL28" s="17"/>
      <c r="AM28" s="16" t="s">
        <v>79</v>
      </c>
      <c r="AN28" s="18">
        <f>AK28*AL28</f>
        <v>0</v>
      </c>
    </row>
    <row r="29" spans="1:43" ht="35.1" customHeight="1">
      <c r="A29" s="15" t="s">
        <v>97</v>
      </c>
      <c r="B29" s="16">
        <v>1.76</v>
      </c>
      <c r="C29" s="17"/>
      <c r="D29" s="16" t="s">
        <v>79</v>
      </c>
      <c r="E29" s="47">
        <f>B29*C29</f>
        <v>0</v>
      </c>
      <c r="F29" s="15" t="s">
        <v>97</v>
      </c>
      <c r="G29" s="16">
        <v>1.76</v>
      </c>
      <c r="H29" s="17"/>
      <c r="I29" s="16" t="s">
        <v>79</v>
      </c>
      <c r="J29" s="47">
        <f>G29*H29</f>
        <v>0</v>
      </c>
      <c r="K29" s="15" t="s">
        <v>97</v>
      </c>
      <c r="L29" s="16">
        <v>1.76</v>
      </c>
      <c r="M29" s="17"/>
      <c r="N29" s="16" t="s">
        <v>79</v>
      </c>
      <c r="O29" s="47">
        <f>L29*M29</f>
        <v>0</v>
      </c>
      <c r="P29" s="15" t="s">
        <v>97</v>
      </c>
      <c r="Q29" s="16">
        <v>1.76</v>
      </c>
      <c r="R29" s="17"/>
      <c r="S29" s="16" t="s">
        <v>79</v>
      </c>
      <c r="T29" s="47">
        <f>Q29*R29</f>
        <v>0</v>
      </c>
      <c r="U29" s="15" t="s">
        <v>97</v>
      </c>
      <c r="V29" s="16">
        <v>1.76</v>
      </c>
      <c r="W29" s="17"/>
      <c r="X29" s="16" t="s">
        <v>79</v>
      </c>
      <c r="Y29" s="47">
        <f>V29*W29</f>
        <v>0</v>
      </c>
      <c r="Z29" s="15" t="s">
        <v>97</v>
      </c>
      <c r="AA29" s="16">
        <v>1.76</v>
      </c>
      <c r="AB29" s="17"/>
      <c r="AC29" s="16" t="s">
        <v>79</v>
      </c>
      <c r="AD29" s="47">
        <f>AA29*AB29</f>
        <v>0</v>
      </c>
      <c r="AE29" s="15" t="s">
        <v>97</v>
      </c>
      <c r="AF29" s="16">
        <v>1.76</v>
      </c>
      <c r="AG29" s="17"/>
      <c r="AH29" s="16" t="s">
        <v>79</v>
      </c>
      <c r="AI29" s="47">
        <f>AF29*AG29</f>
        <v>0</v>
      </c>
      <c r="AJ29" s="15" t="s">
        <v>97</v>
      </c>
      <c r="AK29" s="16">
        <v>1.76</v>
      </c>
      <c r="AL29" s="17"/>
      <c r="AM29" s="16" t="s">
        <v>79</v>
      </c>
      <c r="AN29" s="18">
        <f>AK29*AL29</f>
        <v>0</v>
      </c>
    </row>
    <row r="30" spans="1:43" ht="35.1" customHeight="1">
      <c r="A30" s="15" t="s">
        <v>145</v>
      </c>
      <c r="B30" s="16">
        <v>2.5299999999999998</v>
      </c>
      <c r="C30" s="50">
        <v>710.5</v>
      </c>
      <c r="D30" s="16" t="s">
        <v>79</v>
      </c>
      <c r="E30" s="47">
        <f>B30*C30</f>
        <v>1797.5649999999998</v>
      </c>
      <c r="F30" s="15" t="s">
        <v>145</v>
      </c>
      <c r="G30" s="16">
        <v>2.5299999999999998</v>
      </c>
      <c r="H30" s="17">
        <v>712.1</v>
      </c>
      <c r="I30" s="16" t="s">
        <v>79</v>
      </c>
      <c r="J30" s="47">
        <f>G30*H30</f>
        <v>1801.6129999999998</v>
      </c>
      <c r="K30" s="15" t="s">
        <v>145</v>
      </c>
      <c r="L30" s="16">
        <v>2.5299999999999998</v>
      </c>
      <c r="M30" s="17">
        <v>709.5</v>
      </c>
      <c r="N30" s="16" t="s">
        <v>79</v>
      </c>
      <c r="O30" s="47">
        <f>L30*M30</f>
        <v>1795.0349999999999</v>
      </c>
      <c r="P30" s="15" t="s">
        <v>145</v>
      </c>
      <c r="Q30" s="16">
        <v>2.5299999999999998</v>
      </c>
      <c r="R30" s="17">
        <v>695.2</v>
      </c>
      <c r="S30" s="16" t="s">
        <v>79</v>
      </c>
      <c r="T30" s="47">
        <f>Q30*R30</f>
        <v>1758.856</v>
      </c>
      <c r="U30" s="15" t="s">
        <v>145</v>
      </c>
      <c r="V30" s="16">
        <v>2.5299999999999998</v>
      </c>
      <c r="W30" s="17">
        <v>694</v>
      </c>
      <c r="X30" s="16" t="s">
        <v>79</v>
      </c>
      <c r="Y30" s="47">
        <f>V30*W30</f>
        <v>1755.82</v>
      </c>
      <c r="Z30" s="15" t="s">
        <v>145</v>
      </c>
      <c r="AA30" s="16">
        <v>2.5299999999999998</v>
      </c>
      <c r="AB30" s="17">
        <v>692.7</v>
      </c>
      <c r="AC30" s="16" t="s">
        <v>79</v>
      </c>
      <c r="AD30" s="47">
        <f>AA30*AB30</f>
        <v>1752.5309999999999</v>
      </c>
      <c r="AE30" s="15" t="s">
        <v>145</v>
      </c>
      <c r="AF30" s="16">
        <v>2.5299999999999998</v>
      </c>
      <c r="AG30" s="17">
        <v>690</v>
      </c>
      <c r="AH30" s="16" t="s">
        <v>79</v>
      </c>
      <c r="AI30" s="47">
        <f>AF30*AG30</f>
        <v>1745.6999999999998</v>
      </c>
      <c r="AJ30" s="15" t="s">
        <v>145</v>
      </c>
      <c r="AK30" s="16">
        <v>2.5299999999999998</v>
      </c>
      <c r="AL30" s="17"/>
      <c r="AM30" s="16" t="s">
        <v>79</v>
      </c>
      <c r="AN30" s="18">
        <f>AK30*AL30</f>
        <v>0</v>
      </c>
    </row>
    <row r="31" spans="1:43" s="3" customFormat="1" ht="35.1" customHeight="1">
      <c r="A31" s="51" t="s">
        <v>98</v>
      </c>
      <c r="B31" s="52"/>
      <c r="C31" s="52"/>
      <c r="D31" s="52"/>
      <c r="E31" s="46">
        <f>SUM(E14:E30)</f>
        <v>1982.0040499999998</v>
      </c>
      <c r="F31" s="51" t="s">
        <v>98</v>
      </c>
      <c r="G31" s="52"/>
      <c r="H31" s="52"/>
      <c r="I31" s="52"/>
      <c r="J31" s="46">
        <f>SUM(J14:J30)</f>
        <v>1991.4765999999997</v>
      </c>
      <c r="K31" s="51" t="s">
        <v>98</v>
      </c>
      <c r="L31" s="52"/>
      <c r="M31" s="52"/>
      <c r="N31" s="52"/>
      <c r="O31" s="46">
        <f>SUM(O14:O30)</f>
        <v>1977.8332499999999</v>
      </c>
      <c r="P31" s="51" t="s">
        <v>98</v>
      </c>
      <c r="Q31" s="52"/>
      <c r="R31" s="52"/>
      <c r="S31" s="52"/>
      <c r="T31" s="46">
        <f>SUM(T14:T30)</f>
        <v>1927.0436</v>
      </c>
      <c r="U31" s="51" t="s">
        <v>98</v>
      </c>
      <c r="V31" s="52"/>
      <c r="W31" s="52"/>
      <c r="X31" s="52"/>
      <c r="Y31" s="49">
        <f>SUM(Y14:Y30)</f>
        <v>1911.5949499999999</v>
      </c>
      <c r="Z31" s="51" t="s">
        <v>98</v>
      </c>
      <c r="AA31" s="52"/>
      <c r="AB31" s="52"/>
      <c r="AC31" s="52"/>
      <c r="AD31" s="49">
        <f>SUM(AD14:AD30)</f>
        <v>1909.5854999999999</v>
      </c>
      <c r="AE31" s="51" t="s">
        <v>98</v>
      </c>
      <c r="AF31" s="52"/>
      <c r="AG31" s="52"/>
      <c r="AH31" s="52"/>
      <c r="AI31" s="49">
        <f>SUM(AI14:AI30)</f>
        <v>1895.0647999999999</v>
      </c>
      <c r="AJ31" s="51" t="s">
        <v>98</v>
      </c>
      <c r="AK31" s="52"/>
      <c r="AL31" s="52"/>
      <c r="AM31" s="52"/>
      <c r="AN31" s="32">
        <f>SUM(AN14:AN30)</f>
        <v>0</v>
      </c>
    </row>
    <row r="32" spans="1:43" ht="35.1" customHeight="1">
      <c r="A32" s="19" t="s">
        <v>99</v>
      </c>
      <c r="B32" s="20"/>
      <c r="C32" s="21"/>
      <c r="D32" s="21"/>
      <c r="E32" s="21"/>
      <c r="F32" s="19" t="s">
        <v>99</v>
      </c>
      <c r="G32" s="20"/>
      <c r="H32" s="21"/>
      <c r="I32" s="21"/>
      <c r="J32" s="21"/>
      <c r="K32" s="19" t="s">
        <v>99</v>
      </c>
      <c r="L32" s="20"/>
      <c r="M32" s="21"/>
      <c r="N32" s="21"/>
      <c r="O32" s="21"/>
      <c r="P32" s="19" t="s">
        <v>99</v>
      </c>
      <c r="Q32" s="20"/>
      <c r="R32" s="21"/>
      <c r="S32" s="21"/>
      <c r="T32" s="21"/>
      <c r="U32" s="19" t="s">
        <v>99</v>
      </c>
      <c r="V32" s="20"/>
      <c r="W32" s="21"/>
      <c r="X32" s="21"/>
      <c r="Y32" s="21"/>
      <c r="Z32" s="19" t="s">
        <v>99</v>
      </c>
      <c r="AA32" s="20"/>
      <c r="AB32" s="21"/>
      <c r="AC32" s="21"/>
      <c r="AD32" s="21"/>
      <c r="AE32" s="19" t="s">
        <v>99</v>
      </c>
      <c r="AF32" s="20"/>
      <c r="AG32" s="21"/>
      <c r="AH32" s="21"/>
      <c r="AI32" s="21"/>
      <c r="AJ32" s="19" t="s">
        <v>99</v>
      </c>
      <c r="AK32" s="20"/>
      <c r="AL32" s="21"/>
      <c r="AM32" s="21"/>
      <c r="AN32" s="21"/>
      <c r="AQ32" s="1" t="s">
        <v>100</v>
      </c>
    </row>
    <row r="33" spans="1:46" s="3" customFormat="1" ht="35.1" customHeight="1">
      <c r="A33" s="13" t="s">
        <v>54</v>
      </c>
      <c r="B33" s="10">
        <v>2.7446000000000002</v>
      </c>
      <c r="C33" s="22">
        <v>1382.29</v>
      </c>
      <c r="D33" s="10" t="s">
        <v>101</v>
      </c>
      <c r="E33" s="45">
        <f>B33*C33</f>
        <v>3793.833134</v>
      </c>
      <c r="F33" s="13" t="s">
        <v>54</v>
      </c>
      <c r="G33" s="10">
        <v>2.7446000000000002</v>
      </c>
      <c r="H33" s="22">
        <v>1101.22</v>
      </c>
      <c r="I33" s="10" t="s">
        <v>101</v>
      </c>
      <c r="J33" s="45">
        <f>G33*H33</f>
        <v>3022.4084120000002</v>
      </c>
      <c r="K33" s="13" t="s">
        <v>54</v>
      </c>
      <c r="L33" s="10">
        <v>2.7446000000000002</v>
      </c>
      <c r="M33" s="22">
        <v>898.52</v>
      </c>
      <c r="N33" s="10" t="s">
        <v>101</v>
      </c>
      <c r="O33" s="45">
        <f>L33*M33</f>
        <v>2466.077992</v>
      </c>
      <c r="P33" s="13" t="s">
        <v>54</v>
      </c>
      <c r="Q33" s="10">
        <v>2.7446000000000002</v>
      </c>
      <c r="R33" s="22">
        <v>1288.73</v>
      </c>
      <c r="S33" s="10" t="s">
        <v>101</v>
      </c>
      <c r="T33" s="45">
        <f>Q33*R33</f>
        <v>3537.0483580000005</v>
      </c>
      <c r="U33" s="13" t="s">
        <v>54</v>
      </c>
      <c r="V33" s="10">
        <v>2.7446000000000002</v>
      </c>
      <c r="W33" s="22">
        <v>1477.12</v>
      </c>
      <c r="X33" s="10" t="s">
        <v>101</v>
      </c>
      <c r="Y33" s="45">
        <f>V33*W33</f>
        <v>4054.103552</v>
      </c>
      <c r="Z33" s="13" t="s">
        <v>54</v>
      </c>
      <c r="AA33" s="10">
        <v>2.7446000000000002</v>
      </c>
      <c r="AB33" s="34">
        <f>'3.1 เชื้อเพลิง'!C11</f>
        <v>654.79</v>
      </c>
      <c r="AC33" s="10" t="s">
        <v>101</v>
      </c>
      <c r="AD33" s="45">
        <f>AA33*AB33</f>
        <v>1797.136634</v>
      </c>
      <c r="AE33" s="13" t="s">
        <v>54</v>
      </c>
      <c r="AF33" s="10">
        <v>2.7446000000000002</v>
      </c>
      <c r="AG33" s="34">
        <f>'3.1 เชื้อเพลิง'!C12</f>
        <v>1510.97</v>
      </c>
      <c r="AH33" s="10" t="s">
        <v>101</v>
      </c>
      <c r="AI33" s="45">
        <f>AF33*AG33</f>
        <v>4147.0082620000003</v>
      </c>
      <c r="AJ33" s="13" t="s">
        <v>54</v>
      </c>
      <c r="AK33" s="10">
        <v>2.7446000000000002</v>
      </c>
      <c r="AL33" s="22"/>
      <c r="AM33" s="10" t="s">
        <v>101</v>
      </c>
      <c r="AN33" s="12">
        <f>AK33*AL33</f>
        <v>0</v>
      </c>
      <c r="AQ33" s="3" t="s">
        <v>79</v>
      </c>
      <c r="AR33" s="3" t="s">
        <v>102</v>
      </c>
    </row>
    <row r="34" spans="1:46" s="3" customFormat="1" ht="35.1" customHeight="1">
      <c r="A34" s="13" t="s">
        <v>103</v>
      </c>
      <c r="B34" s="10">
        <v>0.78400000000000003</v>
      </c>
      <c r="C34" s="22">
        <v>836.84</v>
      </c>
      <c r="D34" s="10" t="s">
        <v>101</v>
      </c>
      <c r="E34" s="45">
        <f>B34*C34</f>
        <v>656.08256000000006</v>
      </c>
      <c r="F34" s="13" t="s">
        <v>103</v>
      </c>
      <c r="G34" s="10">
        <v>0.78400000000000003</v>
      </c>
      <c r="H34" s="22">
        <v>400</v>
      </c>
      <c r="I34" s="10" t="s">
        <v>101</v>
      </c>
      <c r="J34" s="45">
        <f>G34*H34</f>
        <v>313.60000000000002</v>
      </c>
      <c r="K34" s="13" t="s">
        <v>103</v>
      </c>
      <c r="L34" s="10">
        <v>0.78400000000000003</v>
      </c>
      <c r="M34" s="22">
        <v>400</v>
      </c>
      <c r="N34" s="10" t="s">
        <v>101</v>
      </c>
      <c r="O34" s="45">
        <f>L34*M34</f>
        <v>313.60000000000002</v>
      </c>
      <c r="P34" s="13" t="s">
        <v>103</v>
      </c>
      <c r="Q34" s="10">
        <v>0.78400000000000003</v>
      </c>
      <c r="R34" s="22">
        <v>600</v>
      </c>
      <c r="S34" s="10" t="s">
        <v>101</v>
      </c>
      <c r="T34" s="45">
        <f>Q34*R34</f>
        <v>470.40000000000003</v>
      </c>
      <c r="U34" s="13" t="s">
        <v>103</v>
      </c>
      <c r="V34" s="10">
        <v>0.78400000000000003</v>
      </c>
      <c r="W34" s="22">
        <v>565.26</v>
      </c>
      <c r="X34" s="10" t="s">
        <v>101</v>
      </c>
      <c r="Y34" s="45">
        <f>V34*W34</f>
        <v>443.16383999999999</v>
      </c>
      <c r="Z34" s="13" t="s">
        <v>103</v>
      </c>
      <c r="AA34" s="10">
        <v>0.78400000000000003</v>
      </c>
      <c r="AB34" s="34">
        <f>'3.1 เชื้อเพลิง'!E11</f>
        <v>400</v>
      </c>
      <c r="AC34" s="10" t="s">
        <v>101</v>
      </c>
      <c r="AD34" s="45">
        <f>AA34*AB34</f>
        <v>313.60000000000002</v>
      </c>
      <c r="AE34" s="13" t="s">
        <v>103</v>
      </c>
      <c r="AF34" s="10">
        <v>0.78400000000000003</v>
      </c>
      <c r="AG34" s="34">
        <f>'3.1 เชื้อเพลิง'!E12</f>
        <v>456.71</v>
      </c>
      <c r="AH34" s="10" t="s">
        <v>101</v>
      </c>
      <c r="AI34" s="45">
        <f>AF34*AG34</f>
        <v>358.06063999999998</v>
      </c>
      <c r="AJ34" s="13" t="s">
        <v>103</v>
      </c>
      <c r="AK34" s="10">
        <v>0.78400000000000003</v>
      </c>
      <c r="AL34" s="22"/>
      <c r="AM34" s="10" t="s">
        <v>101</v>
      </c>
      <c r="AN34" s="12">
        <f>AK34*AL34</f>
        <v>0</v>
      </c>
      <c r="AP34" s="3" t="s">
        <v>104</v>
      </c>
      <c r="AQ34" s="23">
        <v>0.68899999999999995</v>
      </c>
      <c r="AR34" s="23">
        <f>AQ34/0.8786</f>
        <v>0.78420213976781228</v>
      </c>
      <c r="AT34" s="24" t="s">
        <v>105</v>
      </c>
    </row>
    <row r="35" spans="1:46" s="3" customFormat="1" ht="35.1" customHeight="1">
      <c r="A35" s="13" t="s">
        <v>106</v>
      </c>
      <c r="B35" s="10">
        <v>2.93</v>
      </c>
      <c r="C35" s="25">
        <v>314.87</v>
      </c>
      <c r="D35" s="10" t="s">
        <v>101</v>
      </c>
      <c r="E35" s="45">
        <f>B35*C35</f>
        <v>922.56910000000005</v>
      </c>
      <c r="F35" s="13" t="s">
        <v>106</v>
      </c>
      <c r="G35" s="10">
        <v>2.93</v>
      </c>
      <c r="H35" s="25">
        <v>178.94</v>
      </c>
      <c r="I35" s="10" t="s">
        <v>101</v>
      </c>
      <c r="J35" s="45">
        <f>G35*H35</f>
        <v>524.29420000000005</v>
      </c>
      <c r="K35" s="13" t="s">
        <v>106</v>
      </c>
      <c r="L35" s="10">
        <v>2.93</v>
      </c>
      <c r="M35" s="25">
        <v>325.02</v>
      </c>
      <c r="N35" s="10" t="s">
        <v>101</v>
      </c>
      <c r="O35" s="45">
        <f>L35*M35</f>
        <v>952.30859999999996</v>
      </c>
      <c r="P35" s="13" t="s">
        <v>106</v>
      </c>
      <c r="Q35" s="10">
        <v>2.93</v>
      </c>
      <c r="R35" s="25">
        <v>101.89</v>
      </c>
      <c r="S35" s="10" t="s">
        <v>101</v>
      </c>
      <c r="T35" s="45">
        <f>Q35*R35</f>
        <v>298.53770000000003</v>
      </c>
      <c r="U35" s="13" t="s">
        <v>106</v>
      </c>
      <c r="V35" s="10">
        <v>2.93</v>
      </c>
      <c r="W35" s="25">
        <v>275.81</v>
      </c>
      <c r="X35" s="10" t="s">
        <v>101</v>
      </c>
      <c r="Y35" s="45">
        <f>V35*W35</f>
        <v>808.12330000000009</v>
      </c>
      <c r="Z35" s="13" t="s">
        <v>106</v>
      </c>
      <c r="AA35" s="10">
        <v>2.93</v>
      </c>
      <c r="AB35" s="25">
        <f>'3.1 เชื้อเพลิง'!G11</f>
        <v>168</v>
      </c>
      <c r="AC35" s="10" t="s">
        <v>101</v>
      </c>
      <c r="AD35" s="45">
        <f>AA35*AB35</f>
        <v>492.24</v>
      </c>
      <c r="AE35" s="13" t="s">
        <v>106</v>
      </c>
      <c r="AF35" s="10">
        <v>2.93</v>
      </c>
      <c r="AG35" s="25">
        <f>'3.1 เชื้อเพลิง'!G12</f>
        <v>164.64000000000001</v>
      </c>
      <c r="AH35" s="10" t="s">
        <v>101</v>
      </c>
      <c r="AI35" s="45">
        <f>AF35*AG35</f>
        <v>482.39520000000005</v>
      </c>
      <c r="AJ35" s="13" t="s">
        <v>106</v>
      </c>
      <c r="AK35" s="10">
        <v>2.93</v>
      </c>
      <c r="AL35" s="25"/>
      <c r="AM35" s="10" t="s">
        <v>101</v>
      </c>
      <c r="AN35" s="12">
        <f>AK35*AL35</f>
        <v>0</v>
      </c>
    </row>
    <row r="36" spans="1:46" s="3" customFormat="1" ht="35.1" customHeight="1">
      <c r="A36" s="13" t="s">
        <v>107</v>
      </c>
      <c r="B36" s="10">
        <v>0.498</v>
      </c>
      <c r="C36" s="11"/>
      <c r="D36" s="10" t="s">
        <v>79</v>
      </c>
      <c r="E36" s="45">
        <f>B36*C36</f>
        <v>0</v>
      </c>
      <c r="F36" s="13" t="s">
        <v>107</v>
      </c>
      <c r="G36" s="10">
        <v>0.498</v>
      </c>
      <c r="H36" s="11"/>
      <c r="I36" s="10" t="s">
        <v>79</v>
      </c>
      <c r="J36" s="45">
        <f>G36*H36</f>
        <v>0</v>
      </c>
      <c r="K36" s="13" t="s">
        <v>107</v>
      </c>
      <c r="L36" s="10">
        <v>0.498</v>
      </c>
      <c r="M36" s="11"/>
      <c r="N36" s="10" t="s">
        <v>79</v>
      </c>
      <c r="O36" s="45">
        <f>L36*M36</f>
        <v>0</v>
      </c>
      <c r="P36" s="13" t="s">
        <v>107</v>
      </c>
      <c r="Q36" s="10">
        <v>0.498</v>
      </c>
      <c r="R36" s="11"/>
      <c r="S36" s="10" t="s">
        <v>79</v>
      </c>
      <c r="T36" s="45">
        <f>Q36*R36</f>
        <v>0</v>
      </c>
      <c r="U36" s="13" t="s">
        <v>107</v>
      </c>
      <c r="V36" s="10">
        <v>0.498</v>
      </c>
      <c r="W36" s="11"/>
      <c r="X36" s="10" t="s">
        <v>79</v>
      </c>
      <c r="Y36" s="45">
        <f>V36*W36</f>
        <v>0</v>
      </c>
      <c r="Z36" s="13" t="s">
        <v>107</v>
      </c>
      <c r="AA36" s="10">
        <v>0.498</v>
      </c>
      <c r="AB36" s="11"/>
      <c r="AC36" s="10" t="s">
        <v>79</v>
      </c>
      <c r="AD36" s="45">
        <f>AA36*AB36</f>
        <v>0</v>
      </c>
      <c r="AE36" s="13" t="s">
        <v>107</v>
      </c>
      <c r="AF36" s="10">
        <v>0.498</v>
      </c>
      <c r="AG36" s="11"/>
      <c r="AH36" s="10" t="s">
        <v>79</v>
      </c>
      <c r="AI36" s="45">
        <f>AF36*AG36</f>
        <v>0</v>
      </c>
      <c r="AJ36" s="13" t="s">
        <v>107</v>
      </c>
      <c r="AK36" s="10">
        <v>0.498</v>
      </c>
      <c r="AL36" s="11"/>
      <c r="AM36" s="10" t="s">
        <v>79</v>
      </c>
      <c r="AN36" s="12">
        <f>AK36*AL36</f>
        <v>0</v>
      </c>
    </row>
    <row r="37" spans="1:46" s="3" customFormat="1" ht="35.1" customHeight="1">
      <c r="A37" s="51" t="s">
        <v>108</v>
      </c>
      <c r="B37" s="52"/>
      <c r="C37" s="52"/>
      <c r="D37" s="52"/>
      <c r="E37" s="46">
        <f>SUM(E33:E36)</f>
        <v>5372.484794</v>
      </c>
      <c r="F37" s="51" t="s">
        <v>108</v>
      </c>
      <c r="G37" s="52"/>
      <c r="H37" s="52"/>
      <c r="I37" s="52"/>
      <c r="J37" s="46">
        <f>SUM(J33:J36)</f>
        <v>3860.3026120000004</v>
      </c>
      <c r="K37" s="51" t="s">
        <v>108</v>
      </c>
      <c r="L37" s="52"/>
      <c r="M37" s="52"/>
      <c r="N37" s="52"/>
      <c r="O37" s="46">
        <f>SUM(O33:O36)</f>
        <v>3731.9865919999997</v>
      </c>
      <c r="P37" s="51" t="s">
        <v>108</v>
      </c>
      <c r="Q37" s="52"/>
      <c r="R37" s="52"/>
      <c r="S37" s="52"/>
      <c r="T37" s="46">
        <f>SUM(T33:T36)</f>
        <v>4305.9860580000004</v>
      </c>
      <c r="U37" s="51" t="s">
        <v>108</v>
      </c>
      <c r="V37" s="52"/>
      <c r="W37" s="52"/>
      <c r="X37" s="52"/>
      <c r="Y37" s="49">
        <f>SUM(Y33:Y36)</f>
        <v>5305.3906919999999</v>
      </c>
      <c r="Z37" s="51" t="s">
        <v>108</v>
      </c>
      <c r="AA37" s="52"/>
      <c r="AB37" s="52"/>
      <c r="AC37" s="52"/>
      <c r="AD37" s="49">
        <f>SUM(AD33:AD36)</f>
        <v>2602.9766339999996</v>
      </c>
      <c r="AE37" s="51" t="s">
        <v>108</v>
      </c>
      <c r="AF37" s="52"/>
      <c r="AG37" s="52"/>
      <c r="AH37" s="52"/>
      <c r="AI37" s="49">
        <f>SUM(AI33:AI36)</f>
        <v>4987.4641019999999</v>
      </c>
      <c r="AJ37" s="51" t="s">
        <v>108</v>
      </c>
      <c r="AK37" s="52"/>
      <c r="AL37" s="52"/>
      <c r="AM37" s="52"/>
      <c r="AN37" s="31">
        <f>SUM(AN33:AN36)</f>
        <v>0</v>
      </c>
    </row>
    <row r="38" spans="1:46" ht="30" hidden="1" customHeight="1">
      <c r="A38" s="53" t="s">
        <v>109</v>
      </c>
      <c r="B38" s="54"/>
      <c r="C38" s="54"/>
      <c r="D38" s="54"/>
      <c r="E38" s="55"/>
      <c r="F38" s="53" t="s">
        <v>109</v>
      </c>
      <c r="G38" s="54"/>
      <c r="H38" s="54"/>
      <c r="I38" s="54"/>
      <c r="J38" s="55"/>
      <c r="K38" s="53" t="s">
        <v>109</v>
      </c>
      <c r="L38" s="54"/>
      <c r="M38" s="54"/>
      <c r="N38" s="54"/>
      <c r="O38" s="55"/>
      <c r="P38" s="53" t="s">
        <v>109</v>
      </c>
      <c r="Q38" s="54"/>
      <c r="R38" s="54"/>
      <c r="S38" s="54"/>
      <c r="T38" s="55"/>
      <c r="U38" s="53" t="s">
        <v>109</v>
      </c>
      <c r="V38" s="54"/>
      <c r="W38" s="54"/>
      <c r="X38" s="54"/>
      <c r="Y38" s="55"/>
      <c r="Z38" s="53" t="s">
        <v>109</v>
      </c>
      <c r="AA38" s="54"/>
      <c r="AB38" s="54"/>
      <c r="AC38" s="54"/>
      <c r="AD38" s="55"/>
      <c r="AE38" s="53" t="s">
        <v>109</v>
      </c>
      <c r="AF38" s="54"/>
      <c r="AG38" s="54"/>
      <c r="AH38" s="54"/>
      <c r="AI38" s="55"/>
      <c r="AJ38" s="53" t="s">
        <v>109</v>
      </c>
      <c r="AK38" s="54"/>
      <c r="AL38" s="54"/>
      <c r="AM38" s="54"/>
      <c r="AN38" s="55"/>
    </row>
    <row r="39" spans="1:46" ht="30" hidden="1" customHeight="1">
      <c r="A39" s="15" t="s">
        <v>110</v>
      </c>
      <c r="B39" s="16">
        <v>0.20200000000000001</v>
      </c>
      <c r="C39" s="18"/>
      <c r="D39" s="16" t="s">
        <v>79</v>
      </c>
      <c r="E39" s="18">
        <f>B39*C39</f>
        <v>0</v>
      </c>
      <c r="F39" s="15" t="s">
        <v>110</v>
      </c>
      <c r="G39" s="16">
        <v>0.20200000000000001</v>
      </c>
      <c r="H39" s="18"/>
      <c r="I39" s="16" t="s">
        <v>79</v>
      </c>
      <c r="J39" s="18">
        <f>G39*H39</f>
        <v>0</v>
      </c>
      <c r="K39" s="15" t="s">
        <v>110</v>
      </c>
      <c r="L39" s="16">
        <v>0.20200000000000001</v>
      </c>
      <c r="M39" s="18"/>
      <c r="N39" s="16" t="s">
        <v>79</v>
      </c>
      <c r="O39" s="18">
        <f>L39*M39</f>
        <v>0</v>
      </c>
      <c r="P39" s="15" t="s">
        <v>110</v>
      </c>
      <c r="Q39" s="16">
        <v>0.20200000000000001</v>
      </c>
      <c r="R39" s="18"/>
      <c r="S39" s="16" t="s">
        <v>79</v>
      </c>
      <c r="T39" s="18">
        <f>Q39*R39</f>
        <v>0</v>
      </c>
      <c r="U39" s="15" t="s">
        <v>110</v>
      </c>
      <c r="V39" s="16">
        <v>0.20200000000000001</v>
      </c>
      <c r="W39" s="18"/>
      <c r="X39" s="16" t="s">
        <v>79</v>
      </c>
      <c r="Y39" s="18">
        <f>V39*W39</f>
        <v>0</v>
      </c>
      <c r="Z39" s="15" t="s">
        <v>110</v>
      </c>
      <c r="AA39" s="16">
        <v>0.20200000000000001</v>
      </c>
      <c r="AB39" s="18"/>
      <c r="AC39" s="16" t="s">
        <v>79</v>
      </c>
      <c r="AD39" s="18">
        <f>AA39*AB39</f>
        <v>0</v>
      </c>
      <c r="AE39" s="15" t="s">
        <v>110</v>
      </c>
      <c r="AF39" s="16">
        <v>0.20200000000000001</v>
      </c>
      <c r="AG39" s="18"/>
      <c r="AH39" s="16" t="s">
        <v>79</v>
      </c>
      <c r="AI39" s="18">
        <f>AF39*AG39</f>
        <v>0</v>
      </c>
      <c r="AJ39" s="15" t="s">
        <v>110</v>
      </c>
      <c r="AK39" s="16">
        <v>0.20200000000000001</v>
      </c>
      <c r="AL39" s="18"/>
      <c r="AM39" s="16" t="s">
        <v>79</v>
      </c>
      <c r="AN39" s="18">
        <f>AK39*AL39</f>
        <v>0</v>
      </c>
    </row>
    <row r="40" spans="1:46" ht="30" hidden="1" customHeight="1">
      <c r="A40" s="15" t="s">
        <v>111</v>
      </c>
      <c r="B40" s="16">
        <v>0.93210000000000004</v>
      </c>
      <c r="C40" s="18"/>
      <c r="D40" s="16" t="s">
        <v>79</v>
      </c>
      <c r="E40" s="18">
        <f>B40*C40</f>
        <v>0</v>
      </c>
      <c r="F40" s="15" t="s">
        <v>111</v>
      </c>
      <c r="G40" s="16">
        <v>0.93210000000000004</v>
      </c>
      <c r="H40" s="18"/>
      <c r="I40" s="16" t="s">
        <v>79</v>
      </c>
      <c r="J40" s="18">
        <f>G40*H40</f>
        <v>0</v>
      </c>
      <c r="K40" s="15" t="s">
        <v>111</v>
      </c>
      <c r="L40" s="16">
        <v>0.93210000000000004</v>
      </c>
      <c r="M40" s="18"/>
      <c r="N40" s="16" t="s">
        <v>79</v>
      </c>
      <c r="O40" s="18">
        <f>L40*M40</f>
        <v>0</v>
      </c>
      <c r="P40" s="15" t="s">
        <v>111</v>
      </c>
      <c r="Q40" s="16">
        <v>0.93210000000000004</v>
      </c>
      <c r="R40" s="18"/>
      <c r="S40" s="16" t="s">
        <v>79</v>
      </c>
      <c r="T40" s="18">
        <f>Q40*R40</f>
        <v>0</v>
      </c>
      <c r="U40" s="15" t="s">
        <v>111</v>
      </c>
      <c r="V40" s="16">
        <v>0.93210000000000004</v>
      </c>
      <c r="W40" s="18"/>
      <c r="X40" s="16" t="s">
        <v>79</v>
      </c>
      <c r="Y40" s="18">
        <f>V40*W40</f>
        <v>0</v>
      </c>
      <c r="Z40" s="15" t="s">
        <v>111</v>
      </c>
      <c r="AA40" s="16">
        <v>0.93210000000000004</v>
      </c>
      <c r="AB40" s="18"/>
      <c r="AC40" s="16" t="s">
        <v>79</v>
      </c>
      <c r="AD40" s="18">
        <f>AA40*AB40</f>
        <v>0</v>
      </c>
      <c r="AE40" s="15" t="s">
        <v>111</v>
      </c>
      <c r="AF40" s="16">
        <v>0.93210000000000004</v>
      </c>
      <c r="AG40" s="18"/>
      <c r="AH40" s="16" t="s">
        <v>79</v>
      </c>
      <c r="AI40" s="18">
        <f>AF40*AG40</f>
        <v>0</v>
      </c>
      <c r="AJ40" s="15" t="s">
        <v>111</v>
      </c>
      <c r="AK40" s="16">
        <v>0.93210000000000004</v>
      </c>
      <c r="AL40" s="18"/>
      <c r="AM40" s="16" t="s">
        <v>79</v>
      </c>
      <c r="AN40" s="18">
        <f>AK40*AL40</f>
        <v>0</v>
      </c>
    </row>
    <row r="41" spans="1:46" ht="30" hidden="1" customHeight="1">
      <c r="A41" s="15" t="s">
        <v>112</v>
      </c>
      <c r="B41" s="16">
        <v>1.0377000000000001</v>
      </c>
      <c r="C41" s="18"/>
      <c r="D41" s="16" t="s">
        <v>79</v>
      </c>
      <c r="E41" s="18">
        <f>B41*C41</f>
        <v>0</v>
      </c>
      <c r="F41" s="15" t="s">
        <v>112</v>
      </c>
      <c r="G41" s="16">
        <v>1.0377000000000001</v>
      </c>
      <c r="H41" s="18"/>
      <c r="I41" s="16" t="s">
        <v>79</v>
      </c>
      <c r="J41" s="18">
        <f>G41*H41</f>
        <v>0</v>
      </c>
      <c r="K41" s="15" t="s">
        <v>112</v>
      </c>
      <c r="L41" s="16">
        <v>1.0377000000000001</v>
      </c>
      <c r="M41" s="18"/>
      <c r="N41" s="16" t="s">
        <v>79</v>
      </c>
      <c r="O41" s="18">
        <f>L41*M41</f>
        <v>0</v>
      </c>
      <c r="P41" s="15" t="s">
        <v>112</v>
      </c>
      <c r="Q41" s="16">
        <v>1.0377000000000001</v>
      </c>
      <c r="R41" s="18"/>
      <c r="S41" s="16" t="s">
        <v>79</v>
      </c>
      <c r="T41" s="18">
        <f>Q41*R41</f>
        <v>0</v>
      </c>
      <c r="U41" s="15" t="s">
        <v>112</v>
      </c>
      <c r="V41" s="16">
        <v>1.0377000000000001</v>
      </c>
      <c r="W41" s="18"/>
      <c r="X41" s="16" t="s">
        <v>79</v>
      </c>
      <c r="Y41" s="18">
        <f>V41*W41</f>
        <v>0</v>
      </c>
      <c r="Z41" s="15" t="s">
        <v>112</v>
      </c>
      <c r="AA41" s="16">
        <v>1.0377000000000001</v>
      </c>
      <c r="AB41" s="18"/>
      <c r="AC41" s="16" t="s">
        <v>79</v>
      </c>
      <c r="AD41" s="18">
        <f>AA41*AB41</f>
        <v>0</v>
      </c>
      <c r="AE41" s="15" t="s">
        <v>112</v>
      </c>
      <c r="AF41" s="16">
        <v>1.0377000000000001</v>
      </c>
      <c r="AG41" s="18"/>
      <c r="AH41" s="16" t="s">
        <v>79</v>
      </c>
      <c r="AI41" s="18">
        <f>AF41*AG41</f>
        <v>0</v>
      </c>
      <c r="AJ41" s="15" t="s">
        <v>112</v>
      </c>
      <c r="AK41" s="16">
        <v>1.0377000000000001</v>
      </c>
      <c r="AL41" s="18"/>
      <c r="AM41" s="16" t="s">
        <v>79</v>
      </c>
      <c r="AN41" s="18">
        <f>AK41*AL41</f>
        <v>0</v>
      </c>
    </row>
    <row r="42" spans="1:46" ht="30" hidden="1" customHeight="1">
      <c r="A42" s="15" t="s">
        <v>113</v>
      </c>
      <c r="B42" s="16">
        <v>0.47399999999999998</v>
      </c>
      <c r="C42" s="26"/>
      <c r="D42" s="16" t="s">
        <v>79</v>
      </c>
      <c r="E42" s="18">
        <f>B42*C42</f>
        <v>0</v>
      </c>
      <c r="F42" s="15" t="s">
        <v>113</v>
      </c>
      <c r="G42" s="16">
        <v>0.47399999999999998</v>
      </c>
      <c r="H42" s="26"/>
      <c r="I42" s="16" t="s">
        <v>79</v>
      </c>
      <c r="J42" s="18">
        <f>G42*H42</f>
        <v>0</v>
      </c>
      <c r="K42" s="15" t="s">
        <v>113</v>
      </c>
      <c r="L42" s="16">
        <v>0.47399999999999998</v>
      </c>
      <c r="M42" s="26"/>
      <c r="N42" s="16" t="s">
        <v>79</v>
      </c>
      <c r="O42" s="18">
        <f>L42*M42</f>
        <v>0</v>
      </c>
      <c r="P42" s="15" t="s">
        <v>113</v>
      </c>
      <c r="Q42" s="16">
        <v>0.47399999999999998</v>
      </c>
      <c r="R42" s="26"/>
      <c r="S42" s="16" t="s">
        <v>79</v>
      </c>
      <c r="T42" s="18">
        <f>Q42*R42</f>
        <v>0</v>
      </c>
      <c r="U42" s="15" t="s">
        <v>113</v>
      </c>
      <c r="V42" s="16">
        <v>0.47399999999999998</v>
      </c>
      <c r="W42" s="26"/>
      <c r="X42" s="16" t="s">
        <v>79</v>
      </c>
      <c r="Y42" s="18">
        <f>V42*W42</f>
        <v>0</v>
      </c>
      <c r="Z42" s="15" t="s">
        <v>113</v>
      </c>
      <c r="AA42" s="16">
        <v>0.47399999999999998</v>
      </c>
      <c r="AB42" s="26"/>
      <c r="AC42" s="16" t="s">
        <v>79</v>
      </c>
      <c r="AD42" s="18">
        <f>AA42*AB42</f>
        <v>0</v>
      </c>
      <c r="AE42" s="15" t="s">
        <v>113</v>
      </c>
      <c r="AF42" s="16">
        <v>0.47399999999999998</v>
      </c>
      <c r="AG42" s="26"/>
      <c r="AH42" s="16" t="s">
        <v>79</v>
      </c>
      <c r="AI42" s="18">
        <f>AF42*AG42</f>
        <v>0</v>
      </c>
      <c r="AJ42" s="15" t="s">
        <v>113</v>
      </c>
      <c r="AK42" s="16">
        <v>0.47399999999999998</v>
      </c>
      <c r="AL42" s="26"/>
      <c r="AM42" s="16" t="s">
        <v>79</v>
      </c>
      <c r="AN42" s="18">
        <f>AK42*AL42</f>
        <v>0</v>
      </c>
    </row>
    <row r="43" spans="1:46" ht="30" hidden="1" customHeight="1">
      <c r="A43" s="15" t="s">
        <v>114</v>
      </c>
      <c r="B43" s="16">
        <v>0.89600000000000002</v>
      </c>
      <c r="C43" s="18"/>
      <c r="D43" s="16" t="s">
        <v>79</v>
      </c>
      <c r="E43" s="18">
        <f t="shared" ref="E43:E50" si="8">B43*C43</f>
        <v>0</v>
      </c>
      <c r="F43" s="15" t="s">
        <v>114</v>
      </c>
      <c r="G43" s="16">
        <v>0.89600000000000002</v>
      </c>
      <c r="H43" s="18"/>
      <c r="I43" s="16" t="s">
        <v>79</v>
      </c>
      <c r="J43" s="18">
        <f t="shared" ref="J43:J50" si="9">G43*H43</f>
        <v>0</v>
      </c>
      <c r="K43" s="15" t="s">
        <v>114</v>
      </c>
      <c r="L43" s="16">
        <v>0.89600000000000002</v>
      </c>
      <c r="M43" s="18"/>
      <c r="N43" s="16" t="s">
        <v>79</v>
      </c>
      <c r="O43" s="18">
        <f t="shared" ref="O43:O50" si="10">L43*M43</f>
        <v>0</v>
      </c>
      <c r="P43" s="15" t="s">
        <v>114</v>
      </c>
      <c r="Q43" s="16">
        <v>0.89600000000000002</v>
      </c>
      <c r="R43" s="18"/>
      <c r="S43" s="16" t="s">
        <v>79</v>
      </c>
      <c r="T43" s="18">
        <f t="shared" ref="T43:T50" si="11">Q43*R43</f>
        <v>0</v>
      </c>
      <c r="U43" s="15" t="s">
        <v>114</v>
      </c>
      <c r="V43" s="16">
        <v>0.89600000000000002</v>
      </c>
      <c r="W43" s="18"/>
      <c r="X43" s="16" t="s">
        <v>79</v>
      </c>
      <c r="Y43" s="18">
        <f t="shared" ref="Y43:Y50" si="12">V43*W43</f>
        <v>0</v>
      </c>
      <c r="Z43" s="15" t="s">
        <v>114</v>
      </c>
      <c r="AA43" s="16">
        <v>0.89600000000000002</v>
      </c>
      <c r="AB43" s="18"/>
      <c r="AC43" s="16" t="s">
        <v>79</v>
      </c>
      <c r="AD43" s="18">
        <f t="shared" ref="AD43:AD50" si="13">AA43*AB43</f>
        <v>0</v>
      </c>
      <c r="AE43" s="15" t="s">
        <v>114</v>
      </c>
      <c r="AF43" s="16">
        <v>0.89600000000000002</v>
      </c>
      <c r="AG43" s="18"/>
      <c r="AH43" s="16" t="s">
        <v>79</v>
      </c>
      <c r="AI43" s="18">
        <f t="shared" ref="AI43:AI50" si="14">AF43*AG43</f>
        <v>0</v>
      </c>
      <c r="AJ43" s="15" t="s">
        <v>114</v>
      </c>
      <c r="AK43" s="16">
        <v>0.89600000000000002</v>
      </c>
      <c r="AL43" s="18"/>
      <c r="AM43" s="16" t="s">
        <v>79</v>
      </c>
      <c r="AN43" s="18">
        <f t="shared" ref="AN43:AN50" si="15">AK43*AL43</f>
        <v>0</v>
      </c>
    </row>
    <row r="44" spans="1:46" ht="30" hidden="1" customHeight="1">
      <c r="A44" s="15" t="s">
        <v>115</v>
      </c>
      <c r="B44" s="16">
        <v>0.13800000000000001</v>
      </c>
      <c r="C44" s="18"/>
      <c r="D44" s="16" t="s">
        <v>79</v>
      </c>
      <c r="E44" s="18">
        <f t="shared" si="8"/>
        <v>0</v>
      </c>
      <c r="F44" s="15" t="s">
        <v>115</v>
      </c>
      <c r="G44" s="16">
        <v>0.13800000000000001</v>
      </c>
      <c r="H44" s="18"/>
      <c r="I44" s="16" t="s">
        <v>79</v>
      </c>
      <c r="J44" s="18">
        <f t="shared" si="9"/>
        <v>0</v>
      </c>
      <c r="K44" s="15" t="s">
        <v>115</v>
      </c>
      <c r="L44" s="16">
        <v>0.13800000000000001</v>
      </c>
      <c r="M44" s="18"/>
      <c r="N44" s="16" t="s">
        <v>79</v>
      </c>
      <c r="O44" s="18">
        <f t="shared" si="10"/>
        <v>0</v>
      </c>
      <c r="P44" s="15" t="s">
        <v>115</v>
      </c>
      <c r="Q44" s="16">
        <v>0.13800000000000001</v>
      </c>
      <c r="R44" s="18"/>
      <c r="S44" s="16" t="s">
        <v>79</v>
      </c>
      <c r="T44" s="18">
        <f t="shared" si="11"/>
        <v>0</v>
      </c>
      <c r="U44" s="15" t="s">
        <v>115</v>
      </c>
      <c r="V44" s="16">
        <v>0.13800000000000001</v>
      </c>
      <c r="W44" s="18"/>
      <c r="X44" s="16" t="s">
        <v>79</v>
      </c>
      <c r="Y44" s="18">
        <f t="shared" si="12"/>
        <v>0</v>
      </c>
      <c r="Z44" s="15" t="s">
        <v>115</v>
      </c>
      <c r="AA44" s="16">
        <v>0.13800000000000001</v>
      </c>
      <c r="AB44" s="18"/>
      <c r="AC44" s="16" t="s">
        <v>79</v>
      </c>
      <c r="AD44" s="18">
        <f t="shared" si="13"/>
        <v>0</v>
      </c>
      <c r="AE44" s="15" t="s">
        <v>115</v>
      </c>
      <c r="AF44" s="16">
        <v>0.13800000000000001</v>
      </c>
      <c r="AG44" s="18"/>
      <c r="AH44" s="16" t="s">
        <v>79</v>
      </c>
      <c r="AI44" s="18">
        <f t="shared" si="14"/>
        <v>0</v>
      </c>
      <c r="AJ44" s="15" t="s">
        <v>115</v>
      </c>
      <c r="AK44" s="16">
        <v>0.13800000000000001</v>
      </c>
      <c r="AL44" s="18"/>
      <c r="AM44" s="16" t="s">
        <v>79</v>
      </c>
      <c r="AN44" s="18">
        <f t="shared" si="15"/>
        <v>0</v>
      </c>
    </row>
    <row r="45" spans="1:46" ht="30" hidden="1" customHeight="1">
      <c r="A45" s="15" t="s">
        <v>116</v>
      </c>
      <c r="B45" s="16">
        <v>1.26</v>
      </c>
      <c r="C45" s="18"/>
      <c r="D45" s="16" t="s">
        <v>79</v>
      </c>
      <c r="E45" s="18">
        <f t="shared" si="8"/>
        <v>0</v>
      </c>
      <c r="F45" s="15" t="s">
        <v>116</v>
      </c>
      <c r="G45" s="16">
        <v>1.26</v>
      </c>
      <c r="H45" s="18"/>
      <c r="I45" s="16" t="s">
        <v>79</v>
      </c>
      <c r="J45" s="18">
        <f t="shared" si="9"/>
        <v>0</v>
      </c>
      <c r="K45" s="15" t="s">
        <v>116</v>
      </c>
      <c r="L45" s="16">
        <v>1.26</v>
      </c>
      <c r="M45" s="18"/>
      <c r="N45" s="16" t="s">
        <v>79</v>
      </c>
      <c r="O45" s="18">
        <f t="shared" si="10"/>
        <v>0</v>
      </c>
      <c r="P45" s="15" t="s">
        <v>116</v>
      </c>
      <c r="Q45" s="16">
        <v>1.26</v>
      </c>
      <c r="R45" s="18"/>
      <c r="S45" s="16" t="s">
        <v>79</v>
      </c>
      <c r="T45" s="18">
        <f t="shared" si="11"/>
        <v>0</v>
      </c>
      <c r="U45" s="15" t="s">
        <v>116</v>
      </c>
      <c r="V45" s="16">
        <v>1.26</v>
      </c>
      <c r="W45" s="18"/>
      <c r="X45" s="16" t="s">
        <v>79</v>
      </c>
      <c r="Y45" s="18">
        <f t="shared" si="12"/>
        <v>0</v>
      </c>
      <c r="Z45" s="15" t="s">
        <v>116</v>
      </c>
      <c r="AA45" s="16">
        <v>1.26</v>
      </c>
      <c r="AB45" s="18"/>
      <c r="AC45" s="16" t="s">
        <v>79</v>
      </c>
      <c r="AD45" s="18">
        <f t="shared" si="13"/>
        <v>0</v>
      </c>
      <c r="AE45" s="15" t="s">
        <v>116</v>
      </c>
      <c r="AF45" s="16">
        <v>1.26</v>
      </c>
      <c r="AG45" s="18"/>
      <c r="AH45" s="16" t="s">
        <v>79</v>
      </c>
      <c r="AI45" s="18">
        <f t="shared" si="14"/>
        <v>0</v>
      </c>
      <c r="AJ45" s="15" t="s">
        <v>116</v>
      </c>
      <c r="AK45" s="16">
        <v>1.26</v>
      </c>
      <c r="AL45" s="18"/>
      <c r="AM45" s="16" t="s">
        <v>79</v>
      </c>
      <c r="AN45" s="18">
        <f t="shared" si="15"/>
        <v>0</v>
      </c>
    </row>
    <row r="46" spans="1:46" ht="30" hidden="1" customHeight="1">
      <c r="A46" s="15" t="s">
        <v>117</v>
      </c>
      <c r="B46" s="16">
        <v>2.66</v>
      </c>
      <c r="C46" s="18"/>
      <c r="D46" s="16" t="s">
        <v>79</v>
      </c>
      <c r="E46" s="18">
        <f t="shared" si="8"/>
        <v>0</v>
      </c>
      <c r="F46" s="15" t="s">
        <v>117</v>
      </c>
      <c r="G46" s="16">
        <v>2.66</v>
      </c>
      <c r="H46" s="18"/>
      <c r="I46" s="16" t="s">
        <v>79</v>
      </c>
      <c r="J46" s="18">
        <f t="shared" si="9"/>
        <v>0</v>
      </c>
      <c r="K46" s="15" t="s">
        <v>117</v>
      </c>
      <c r="L46" s="16">
        <v>2.66</v>
      </c>
      <c r="M46" s="18"/>
      <c r="N46" s="16" t="s">
        <v>79</v>
      </c>
      <c r="O46" s="18">
        <f t="shared" si="10"/>
        <v>0</v>
      </c>
      <c r="P46" s="15" t="s">
        <v>117</v>
      </c>
      <c r="Q46" s="16">
        <v>2.66</v>
      </c>
      <c r="R46" s="18"/>
      <c r="S46" s="16" t="s">
        <v>79</v>
      </c>
      <c r="T46" s="18">
        <f t="shared" si="11"/>
        <v>0</v>
      </c>
      <c r="U46" s="15" t="s">
        <v>117</v>
      </c>
      <c r="V46" s="16">
        <v>2.66</v>
      </c>
      <c r="W46" s="18"/>
      <c r="X46" s="16" t="s">
        <v>79</v>
      </c>
      <c r="Y46" s="18">
        <f t="shared" si="12"/>
        <v>0</v>
      </c>
      <c r="Z46" s="15" t="s">
        <v>117</v>
      </c>
      <c r="AA46" s="16">
        <v>2.66</v>
      </c>
      <c r="AB46" s="18"/>
      <c r="AC46" s="16" t="s">
        <v>79</v>
      </c>
      <c r="AD46" s="18">
        <f t="shared" si="13"/>
        <v>0</v>
      </c>
      <c r="AE46" s="15" t="s">
        <v>117</v>
      </c>
      <c r="AF46" s="16">
        <v>2.66</v>
      </c>
      <c r="AG46" s="18"/>
      <c r="AH46" s="16" t="s">
        <v>79</v>
      </c>
      <c r="AI46" s="18">
        <f t="shared" si="14"/>
        <v>0</v>
      </c>
      <c r="AJ46" s="15" t="s">
        <v>117</v>
      </c>
      <c r="AK46" s="16">
        <v>2.66</v>
      </c>
      <c r="AL46" s="18"/>
      <c r="AM46" s="16" t="s">
        <v>79</v>
      </c>
      <c r="AN46" s="18">
        <f t="shared" si="15"/>
        <v>0</v>
      </c>
    </row>
    <row r="47" spans="1:46" ht="30" hidden="1" customHeight="1">
      <c r="A47" s="15" t="s">
        <v>118</v>
      </c>
      <c r="B47" s="16">
        <v>5.9653</v>
      </c>
      <c r="C47" s="18"/>
      <c r="D47" s="16" t="s">
        <v>79</v>
      </c>
      <c r="E47" s="18">
        <f t="shared" si="8"/>
        <v>0</v>
      </c>
      <c r="F47" s="15" t="s">
        <v>118</v>
      </c>
      <c r="G47" s="16">
        <v>5.9653</v>
      </c>
      <c r="H47" s="18"/>
      <c r="I47" s="16" t="s">
        <v>79</v>
      </c>
      <c r="J47" s="18">
        <f t="shared" si="9"/>
        <v>0</v>
      </c>
      <c r="K47" s="15" t="s">
        <v>118</v>
      </c>
      <c r="L47" s="16">
        <v>5.9653</v>
      </c>
      <c r="M47" s="18"/>
      <c r="N47" s="16" t="s">
        <v>79</v>
      </c>
      <c r="O47" s="18">
        <f t="shared" si="10"/>
        <v>0</v>
      </c>
      <c r="P47" s="15" t="s">
        <v>118</v>
      </c>
      <c r="Q47" s="16">
        <v>5.9653</v>
      </c>
      <c r="R47" s="18"/>
      <c r="S47" s="16" t="s">
        <v>79</v>
      </c>
      <c r="T47" s="18">
        <f t="shared" si="11"/>
        <v>0</v>
      </c>
      <c r="U47" s="15" t="s">
        <v>118</v>
      </c>
      <c r="V47" s="16">
        <v>5.9653</v>
      </c>
      <c r="W47" s="18"/>
      <c r="X47" s="16" t="s">
        <v>79</v>
      </c>
      <c r="Y47" s="18">
        <f t="shared" si="12"/>
        <v>0</v>
      </c>
      <c r="Z47" s="15" t="s">
        <v>118</v>
      </c>
      <c r="AA47" s="16">
        <v>5.9653</v>
      </c>
      <c r="AB47" s="18"/>
      <c r="AC47" s="16" t="s">
        <v>79</v>
      </c>
      <c r="AD47" s="18">
        <f t="shared" si="13"/>
        <v>0</v>
      </c>
      <c r="AE47" s="15" t="s">
        <v>118</v>
      </c>
      <c r="AF47" s="16">
        <v>5.9653</v>
      </c>
      <c r="AG47" s="18"/>
      <c r="AH47" s="16" t="s">
        <v>79</v>
      </c>
      <c r="AI47" s="18">
        <f t="shared" si="14"/>
        <v>0</v>
      </c>
      <c r="AJ47" s="15" t="s">
        <v>118</v>
      </c>
      <c r="AK47" s="16">
        <v>5.9653</v>
      </c>
      <c r="AL47" s="18"/>
      <c r="AM47" s="16" t="s">
        <v>79</v>
      </c>
      <c r="AN47" s="18">
        <f t="shared" si="15"/>
        <v>0</v>
      </c>
    </row>
    <row r="48" spans="1:46" ht="30" hidden="1" customHeight="1">
      <c r="A48" s="15" t="s">
        <v>119</v>
      </c>
      <c r="B48" s="16">
        <v>1.58</v>
      </c>
      <c r="C48" s="18"/>
      <c r="D48" s="16" t="s">
        <v>79</v>
      </c>
      <c r="E48" s="18">
        <f t="shared" si="8"/>
        <v>0</v>
      </c>
      <c r="F48" s="15" t="s">
        <v>119</v>
      </c>
      <c r="G48" s="16">
        <v>1.58</v>
      </c>
      <c r="H48" s="18"/>
      <c r="I48" s="16" t="s">
        <v>79</v>
      </c>
      <c r="J48" s="18">
        <f t="shared" si="9"/>
        <v>0</v>
      </c>
      <c r="K48" s="15" t="s">
        <v>119</v>
      </c>
      <c r="L48" s="16">
        <v>1.58</v>
      </c>
      <c r="M48" s="18"/>
      <c r="N48" s="16" t="s">
        <v>79</v>
      </c>
      <c r="O48" s="18">
        <f t="shared" si="10"/>
        <v>0</v>
      </c>
      <c r="P48" s="15" t="s">
        <v>119</v>
      </c>
      <c r="Q48" s="16">
        <v>1.58</v>
      </c>
      <c r="R48" s="18"/>
      <c r="S48" s="16" t="s">
        <v>79</v>
      </c>
      <c r="T48" s="18">
        <f t="shared" si="11"/>
        <v>0</v>
      </c>
      <c r="U48" s="15" t="s">
        <v>119</v>
      </c>
      <c r="V48" s="16">
        <v>1.58</v>
      </c>
      <c r="W48" s="18"/>
      <c r="X48" s="16" t="s">
        <v>79</v>
      </c>
      <c r="Y48" s="18">
        <f t="shared" si="12"/>
        <v>0</v>
      </c>
      <c r="Z48" s="15" t="s">
        <v>119</v>
      </c>
      <c r="AA48" s="16">
        <v>1.58</v>
      </c>
      <c r="AB48" s="18"/>
      <c r="AC48" s="16" t="s">
        <v>79</v>
      </c>
      <c r="AD48" s="18">
        <f t="shared" si="13"/>
        <v>0</v>
      </c>
      <c r="AE48" s="15" t="s">
        <v>119</v>
      </c>
      <c r="AF48" s="16">
        <v>1.58</v>
      </c>
      <c r="AG48" s="18"/>
      <c r="AH48" s="16" t="s">
        <v>79</v>
      </c>
      <c r="AI48" s="18">
        <f t="shared" si="14"/>
        <v>0</v>
      </c>
      <c r="AJ48" s="15" t="s">
        <v>119</v>
      </c>
      <c r="AK48" s="16">
        <v>1.58</v>
      </c>
      <c r="AL48" s="18"/>
      <c r="AM48" s="16" t="s">
        <v>79</v>
      </c>
      <c r="AN48" s="18">
        <f t="shared" si="15"/>
        <v>0</v>
      </c>
    </row>
    <row r="49" spans="1:40" ht="30" hidden="1" customHeight="1">
      <c r="A49" s="15" t="s">
        <v>120</v>
      </c>
      <c r="B49" s="16">
        <v>0.32300000000000001</v>
      </c>
      <c r="C49" s="18"/>
      <c r="D49" s="16" t="s">
        <v>79</v>
      </c>
      <c r="E49" s="18">
        <f t="shared" si="8"/>
        <v>0</v>
      </c>
      <c r="F49" s="15" t="s">
        <v>120</v>
      </c>
      <c r="G49" s="16">
        <v>0.32300000000000001</v>
      </c>
      <c r="H49" s="18"/>
      <c r="I49" s="16" t="s">
        <v>79</v>
      </c>
      <c r="J49" s="18">
        <f t="shared" si="9"/>
        <v>0</v>
      </c>
      <c r="K49" s="15" t="s">
        <v>120</v>
      </c>
      <c r="L49" s="16">
        <v>0.32300000000000001</v>
      </c>
      <c r="M49" s="18"/>
      <c r="N49" s="16" t="s">
        <v>79</v>
      </c>
      <c r="O49" s="18">
        <f t="shared" si="10"/>
        <v>0</v>
      </c>
      <c r="P49" s="15" t="s">
        <v>120</v>
      </c>
      <c r="Q49" s="16">
        <v>0.32300000000000001</v>
      </c>
      <c r="R49" s="18"/>
      <c r="S49" s="16" t="s">
        <v>79</v>
      </c>
      <c r="T49" s="18">
        <f t="shared" si="11"/>
        <v>0</v>
      </c>
      <c r="U49" s="15" t="s">
        <v>120</v>
      </c>
      <c r="V49" s="16">
        <v>0.32300000000000001</v>
      </c>
      <c r="W49" s="18"/>
      <c r="X49" s="16" t="s">
        <v>79</v>
      </c>
      <c r="Y49" s="18">
        <f t="shared" si="12"/>
        <v>0</v>
      </c>
      <c r="Z49" s="15" t="s">
        <v>120</v>
      </c>
      <c r="AA49" s="16">
        <v>0.32300000000000001</v>
      </c>
      <c r="AB49" s="18"/>
      <c r="AC49" s="16" t="s">
        <v>79</v>
      </c>
      <c r="AD49" s="18">
        <f t="shared" si="13"/>
        <v>0</v>
      </c>
      <c r="AE49" s="15" t="s">
        <v>120</v>
      </c>
      <c r="AF49" s="16">
        <v>0.32300000000000001</v>
      </c>
      <c r="AG49" s="18"/>
      <c r="AH49" s="16" t="s">
        <v>79</v>
      </c>
      <c r="AI49" s="18">
        <f t="shared" si="14"/>
        <v>0</v>
      </c>
      <c r="AJ49" s="15" t="s">
        <v>120</v>
      </c>
      <c r="AK49" s="16">
        <v>0.32300000000000001</v>
      </c>
      <c r="AL49" s="18"/>
      <c r="AM49" s="16" t="s">
        <v>79</v>
      </c>
      <c r="AN49" s="18">
        <f t="shared" si="15"/>
        <v>0</v>
      </c>
    </row>
    <row r="50" spans="1:40" ht="30" hidden="1" customHeight="1">
      <c r="A50" s="15" t="s">
        <v>121</v>
      </c>
      <c r="B50" s="16">
        <v>0.32490000000000002</v>
      </c>
      <c r="C50" s="18"/>
      <c r="D50" s="16" t="s">
        <v>79</v>
      </c>
      <c r="E50" s="18">
        <f t="shared" si="8"/>
        <v>0</v>
      </c>
      <c r="F50" s="15" t="s">
        <v>121</v>
      </c>
      <c r="G50" s="16">
        <v>0.32490000000000002</v>
      </c>
      <c r="H50" s="18"/>
      <c r="I50" s="16" t="s">
        <v>79</v>
      </c>
      <c r="J50" s="18">
        <f t="shared" si="9"/>
        <v>0</v>
      </c>
      <c r="K50" s="15" t="s">
        <v>121</v>
      </c>
      <c r="L50" s="16">
        <v>0.32490000000000002</v>
      </c>
      <c r="M50" s="18"/>
      <c r="N50" s="16" t="s">
        <v>79</v>
      </c>
      <c r="O50" s="18">
        <f t="shared" si="10"/>
        <v>0</v>
      </c>
      <c r="P50" s="15" t="s">
        <v>121</v>
      </c>
      <c r="Q50" s="16">
        <v>0.32490000000000002</v>
      </c>
      <c r="R50" s="18"/>
      <c r="S50" s="16" t="s">
        <v>79</v>
      </c>
      <c r="T50" s="18">
        <f t="shared" si="11"/>
        <v>0</v>
      </c>
      <c r="U50" s="15" t="s">
        <v>121</v>
      </c>
      <c r="V50" s="16">
        <v>0.32490000000000002</v>
      </c>
      <c r="W50" s="18"/>
      <c r="X50" s="16" t="s">
        <v>79</v>
      </c>
      <c r="Y50" s="18">
        <f t="shared" si="12"/>
        <v>0</v>
      </c>
      <c r="Z50" s="15" t="s">
        <v>121</v>
      </c>
      <c r="AA50" s="16">
        <v>0.32490000000000002</v>
      </c>
      <c r="AB50" s="18"/>
      <c r="AC50" s="16" t="s">
        <v>79</v>
      </c>
      <c r="AD50" s="18">
        <f t="shared" si="13"/>
        <v>0</v>
      </c>
      <c r="AE50" s="15" t="s">
        <v>121</v>
      </c>
      <c r="AF50" s="16">
        <v>0.32490000000000002</v>
      </c>
      <c r="AG50" s="18"/>
      <c r="AH50" s="16" t="s">
        <v>79</v>
      </c>
      <c r="AI50" s="18">
        <f t="shared" si="14"/>
        <v>0</v>
      </c>
      <c r="AJ50" s="15" t="s">
        <v>121</v>
      </c>
      <c r="AK50" s="16">
        <v>0.32490000000000002</v>
      </c>
      <c r="AL50" s="18"/>
      <c r="AM50" s="16" t="s">
        <v>79</v>
      </c>
      <c r="AN50" s="18">
        <f t="shared" si="15"/>
        <v>0</v>
      </c>
    </row>
    <row r="51" spans="1:40" s="3" customFormat="1" ht="30" hidden="1" customHeight="1">
      <c r="A51" s="51" t="s">
        <v>122</v>
      </c>
      <c r="B51" s="52"/>
      <c r="C51" s="52"/>
      <c r="D51" s="52"/>
      <c r="E51" s="14">
        <f>SUM(E39:E50)</f>
        <v>0</v>
      </c>
      <c r="F51" s="51" t="s">
        <v>122</v>
      </c>
      <c r="G51" s="52"/>
      <c r="H51" s="52"/>
      <c r="I51" s="52"/>
      <c r="J51" s="14">
        <f>SUM(J39:J50)</f>
        <v>0</v>
      </c>
      <c r="K51" s="51" t="s">
        <v>122</v>
      </c>
      <c r="L51" s="52"/>
      <c r="M51" s="52"/>
      <c r="N51" s="52"/>
      <c r="O51" s="14">
        <f>SUM(O39:O50)</f>
        <v>0</v>
      </c>
      <c r="P51" s="51" t="s">
        <v>122</v>
      </c>
      <c r="Q51" s="52"/>
      <c r="R51" s="52"/>
      <c r="S51" s="52"/>
      <c r="T51" s="14">
        <f>SUM(T39:T50)</f>
        <v>0</v>
      </c>
      <c r="U51" s="51" t="s">
        <v>122</v>
      </c>
      <c r="V51" s="52"/>
      <c r="W51" s="52"/>
      <c r="X51" s="52"/>
      <c r="Y51" s="14">
        <f>SUM(Y39:Y50)</f>
        <v>0</v>
      </c>
      <c r="Z51" s="51" t="s">
        <v>122</v>
      </c>
      <c r="AA51" s="52"/>
      <c r="AB51" s="52"/>
      <c r="AC51" s="52"/>
      <c r="AD51" s="14">
        <f>SUM(AD39:AD50)</f>
        <v>0</v>
      </c>
      <c r="AE51" s="51" t="s">
        <v>122</v>
      </c>
      <c r="AF51" s="52"/>
      <c r="AG51" s="52"/>
      <c r="AH51" s="52"/>
      <c r="AI51" s="14">
        <f>SUM(AI39:AI50)</f>
        <v>0</v>
      </c>
      <c r="AJ51" s="51" t="s">
        <v>122</v>
      </c>
      <c r="AK51" s="52"/>
      <c r="AL51" s="52"/>
      <c r="AM51" s="52"/>
      <c r="AN51" s="14">
        <f>SUM(AN39:AN50)</f>
        <v>0</v>
      </c>
    </row>
    <row r="52" spans="1:40" ht="30" hidden="1" customHeight="1">
      <c r="A52" s="27" t="s">
        <v>123</v>
      </c>
      <c r="B52" s="28"/>
      <c r="C52" s="29"/>
      <c r="D52" s="29"/>
      <c r="E52" s="29"/>
      <c r="F52" s="27" t="s">
        <v>123</v>
      </c>
      <c r="G52" s="28"/>
      <c r="H52" s="29"/>
      <c r="I52" s="29"/>
      <c r="J52" s="29"/>
      <c r="K52" s="27" t="s">
        <v>123</v>
      </c>
      <c r="L52" s="28"/>
      <c r="M52" s="29"/>
      <c r="N52" s="29"/>
      <c r="O52" s="29"/>
      <c r="P52" s="27" t="s">
        <v>123</v>
      </c>
      <c r="Q52" s="28"/>
      <c r="R52" s="29"/>
      <c r="S52" s="29"/>
      <c r="T52" s="29"/>
      <c r="U52" s="27" t="s">
        <v>123</v>
      </c>
      <c r="V52" s="28"/>
      <c r="W52" s="29"/>
      <c r="X52" s="29"/>
      <c r="Y52" s="29"/>
      <c r="Z52" s="27" t="s">
        <v>123</v>
      </c>
      <c r="AA52" s="28"/>
      <c r="AB52" s="29"/>
      <c r="AC52" s="29"/>
      <c r="AD52" s="29"/>
      <c r="AE52" s="27" t="s">
        <v>123</v>
      </c>
      <c r="AF52" s="28"/>
      <c r="AG52" s="29"/>
      <c r="AH52" s="29"/>
      <c r="AI52" s="29"/>
      <c r="AJ52" s="27" t="s">
        <v>123</v>
      </c>
      <c r="AK52" s="28"/>
      <c r="AL52" s="29"/>
      <c r="AM52" s="29"/>
      <c r="AN52" s="29"/>
    </row>
    <row r="53" spans="1:40" ht="30" hidden="1" customHeight="1">
      <c r="A53" s="15" t="s">
        <v>124</v>
      </c>
      <c r="B53" s="16">
        <v>2.399</v>
      </c>
      <c r="C53" s="18"/>
      <c r="D53" s="16" t="s">
        <v>79</v>
      </c>
      <c r="E53" s="18">
        <f>B53*C53</f>
        <v>0</v>
      </c>
      <c r="F53" s="15" t="s">
        <v>124</v>
      </c>
      <c r="G53" s="16">
        <v>2.399</v>
      </c>
      <c r="H53" s="18"/>
      <c r="I53" s="16" t="s">
        <v>79</v>
      </c>
      <c r="J53" s="18">
        <f>G53*H53</f>
        <v>0</v>
      </c>
      <c r="K53" s="15" t="s">
        <v>124</v>
      </c>
      <c r="L53" s="16">
        <v>2.399</v>
      </c>
      <c r="M53" s="18"/>
      <c r="N53" s="16" t="s">
        <v>79</v>
      </c>
      <c r="O53" s="18">
        <f>L53*M53</f>
        <v>0</v>
      </c>
      <c r="P53" s="15" t="s">
        <v>124</v>
      </c>
      <c r="Q53" s="16">
        <v>2.399</v>
      </c>
      <c r="R53" s="18"/>
      <c r="S53" s="16" t="s">
        <v>79</v>
      </c>
      <c r="T53" s="18">
        <f>Q53*R53</f>
        <v>0</v>
      </c>
      <c r="U53" s="15" t="s">
        <v>124</v>
      </c>
      <c r="V53" s="16">
        <v>2.399</v>
      </c>
      <c r="W53" s="18"/>
      <c r="X53" s="16" t="s">
        <v>79</v>
      </c>
      <c r="Y53" s="18">
        <f>V53*W53</f>
        <v>0</v>
      </c>
      <c r="Z53" s="15" t="s">
        <v>124</v>
      </c>
      <c r="AA53" s="16">
        <v>2.399</v>
      </c>
      <c r="AB53" s="18"/>
      <c r="AC53" s="16" t="s">
        <v>79</v>
      </c>
      <c r="AD53" s="18">
        <f>AA53*AB53</f>
        <v>0</v>
      </c>
      <c r="AE53" s="15" t="s">
        <v>124</v>
      </c>
      <c r="AF53" s="16">
        <v>2.399</v>
      </c>
      <c r="AG53" s="18"/>
      <c r="AH53" s="16" t="s">
        <v>79</v>
      </c>
      <c r="AI53" s="18">
        <f>AF53*AG53</f>
        <v>0</v>
      </c>
      <c r="AJ53" s="15" t="s">
        <v>124</v>
      </c>
      <c r="AK53" s="16">
        <v>2.399</v>
      </c>
      <c r="AL53" s="18"/>
      <c r="AM53" s="16" t="s">
        <v>79</v>
      </c>
      <c r="AN53" s="18">
        <f>AK53*AL53</f>
        <v>0</v>
      </c>
    </row>
    <row r="54" spans="1:40" ht="30" hidden="1" customHeight="1">
      <c r="A54" s="15" t="s">
        <v>125</v>
      </c>
      <c r="B54" s="16">
        <v>1.238</v>
      </c>
      <c r="C54" s="26"/>
      <c r="D54" s="16" t="s">
        <v>79</v>
      </c>
      <c r="E54" s="18">
        <f>B54*C54</f>
        <v>0</v>
      </c>
      <c r="F54" s="15" t="s">
        <v>125</v>
      </c>
      <c r="G54" s="16">
        <v>1.238</v>
      </c>
      <c r="H54" s="26"/>
      <c r="I54" s="16" t="s">
        <v>79</v>
      </c>
      <c r="J54" s="18">
        <f>G54*H54</f>
        <v>0</v>
      </c>
      <c r="K54" s="15" t="s">
        <v>125</v>
      </c>
      <c r="L54" s="16">
        <v>1.238</v>
      </c>
      <c r="M54" s="26"/>
      <c r="N54" s="16" t="s">
        <v>79</v>
      </c>
      <c r="O54" s="18">
        <f>L54*M54</f>
        <v>0</v>
      </c>
      <c r="P54" s="15" t="s">
        <v>125</v>
      </c>
      <c r="Q54" s="16">
        <v>1.238</v>
      </c>
      <c r="R54" s="26"/>
      <c r="S54" s="16" t="s">
        <v>79</v>
      </c>
      <c r="T54" s="18">
        <f>Q54*R54</f>
        <v>0</v>
      </c>
      <c r="U54" s="15" t="s">
        <v>125</v>
      </c>
      <c r="V54" s="16">
        <v>1.238</v>
      </c>
      <c r="W54" s="26"/>
      <c r="X54" s="16" t="s">
        <v>79</v>
      </c>
      <c r="Y54" s="18">
        <f>V54*W54</f>
        <v>0</v>
      </c>
      <c r="Z54" s="15" t="s">
        <v>125</v>
      </c>
      <c r="AA54" s="16">
        <v>1.238</v>
      </c>
      <c r="AB54" s="26"/>
      <c r="AC54" s="16" t="s">
        <v>79</v>
      </c>
      <c r="AD54" s="18">
        <f>AA54*AB54</f>
        <v>0</v>
      </c>
      <c r="AE54" s="15" t="s">
        <v>125</v>
      </c>
      <c r="AF54" s="16">
        <v>1.238</v>
      </c>
      <c r="AG54" s="26"/>
      <c r="AH54" s="16" t="s">
        <v>79</v>
      </c>
      <c r="AI54" s="18">
        <f>AF54*AG54</f>
        <v>0</v>
      </c>
      <c r="AJ54" s="15" t="s">
        <v>125</v>
      </c>
      <c r="AK54" s="16">
        <v>1.238</v>
      </c>
      <c r="AL54" s="26"/>
      <c r="AM54" s="16" t="s">
        <v>79</v>
      </c>
      <c r="AN54" s="18">
        <f>AK54*AL54</f>
        <v>0</v>
      </c>
    </row>
    <row r="55" spans="1:40" ht="30" hidden="1" customHeight="1">
      <c r="A55" s="15" t="s">
        <v>126</v>
      </c>
      <c r="B55" s="16">
        <v>0.44190000000000002</v>
      </c>
      <c r="C55" s="18"/>
      <c r="D55" s="16" t="s">
        <v>79</v>
      </c>
      <c r="E55" s="18">
        <f>B55*C55</f>
        <v>0</v>
      </c>
      <c r="F55" s="15" t="s">
        <v>126</v>
      </c>
      <c r="G55" s="16">
        <v>0.44190000000000002</v>
      </c>
      <c r="H55" s="18"/>
      <c r="I55" s="16" t="s">
        <v>79</v>
      </c>
      <c r="J55" s="18">
        <f>G55*H55</f>
        <v>0</v>
      </c>
      <c r="K55" s="15" t="s">
        <v>126</v>
      </c>
      <c r="L55" s="16">
        <v>0.44190000000000002</v>
      </c>
      <c r="M55" s="18"/>
      <c r="N55" s="16" t="s">
        <v>79</v>
      </c>
      <c r="O55" s="18">
        <f>L55*M55</f>
        <v>0</v>
      </c>
      <c r="P55" s="15" t="s">
        <v>126</v>
      </c>
      <c r="Q55" s="16">
        <v>0.44190000000000002</v>
      </c>
      <c r="R55" s="18"/>
      <c r="S55" s="16" t="s">
        <v>79</v>
      </c>
      <c r="T55" s="18">
        <f>Q55*R55</f>
        <v>0</v>
      </c>
      <c r="U55" s="15" t="s">
        <v>126</v>
      </c>
      <c r="V55" s="16">
        <v>0.44190000000000002</v>
      </c>
      <c r="W55" s="18"/>
      <c r="X55" s="16" t="s">
        <v>79</v>
      </c>
      <c r="Y55" s="18">
        <f>V55*W55</f>
        <v>0</v>
      </c>
      <c r="Z55" s="15" t="s">
        <v>126</v>
      </c>
      <c r="AA55" s="16">
        <v>0.44190000000000002</v>
      </c>
      <c r="AB55" s="18"/>
      <c r="AC55" s="16" t="s">
        <v>79</v>
      </c>
      <c r="AD55" s="18">
        <f>AA55*AB55</f>
        <v>0</v>
      </c>
      <c r="AE55" s="15" t="s">
        <v>126</v>
      </c>
      <c r="AF55" s="16">
        <v>0.44190000000000002</v>
      </c>
      <c r="AG55" s="18"/>
      <c r="AH55" s="16" t="s">
        <v>79</v>
      </c>
      <c r="AI55" s="18">
        <f>AF55*AG55</f>
        <v>0</v>
      </c>
      <c r="AJ55" s="15" t="s">
        <v>126</v>
      </c>
      <c r="AK55" s="16">
        <v>0.44190000000000002</v>
      </c>
      <c r="AL55" s="18"/>
      <c r="AM55" s="16" t="s">
        <v>79</v>
      </c>
      <c r="AN55" s="18">
        <f>AK55*AL55</f>
        <v>0</v>
      </c>
    </row>
    <row r="56" spans="1:40" s="3" customFormat="1" ht="30" hidden="1" customHeight="1">
      <c r="A56" s="51" t="s">
        <v>127</v>
      </c>
      <c r="B56" s="52"/>
      <c r="C56" s="52"/>
      <c r="D56" s="52"/>
      <c r="E56" s="14">
        <f>SUM(E53:E55)</f>
        <v>0</v>
      </c>
      <c r="F56" s="51" t="s">
        <v>127</v>
      </c>
      <c r="G56" s="52"/>
      <c r="H56" s="52"/>
      <c r="I56" s="52"/>
      <c r="J56" s="14">
        <f>SUM(J53:J55)</f>
        <v>0</v>
      </c>
      <c r="K56" s="51" t="s">
        <v>127</v>
      </c>
      <c r="L56" s="52"/>
      <c r="M56" s="52"/>
      <c r="N56" s="52"/>
      <c r="O56" s="14">
        <f>SUM(O53:O55)</f>
        <v>0</v>
      </c>
      <c r="P56" s="51" t="s">
        <v>127</v>
      </c>
      <c r="Q56" s="52"/>
      <c r="R56" s="52"/>
      <c r="S56" s="52"/>
      <c r="T56" s="14">
        <f>SUM(T53:T55)</f>
        <v>0</v>
      </c>
      <c r="U56" s="51" t="s">
        <v>127</v>
      </c>
      <c r="V56" s="52"/>
      <c r="W56" s="52"/>
      <c r="X56" s="52"/>
      <c r="Y56" s="14">
        <f>SUM(Y53:Y55)</f>
        <v>0</v>
      </c>
      <c r="Z56" s="51" t="s">
        <v>127</v>
      </c>
      <c r="AA56" s="52"/>
      <c r="AB56" s="52"/>
      <c r="AC56" s="52"/>
      <c r="AD56" s="14">
        <f>SUM(AD53:AD55)</f>
        <v>0</v>
      </c>
      <c r="AE56" s="51" t="s">
        <v>127</v>
      </c>
      <c r="AF56" s="52"/>
      <c r="AG56" s="52"/>
      <c r="AH56" s="52"/>
      <c r="AI56" s="14">
        <f>SUM(AI53:AI55)</f>
        <v>0</v>
      </c>
      <c r="AJ56" s="51" t="s">
        <v>127</v>
      </c>
      <c r="AK56" s="52"/>
      <c r="AL56" s="52"/>
      <c r="AM56" s="52"/>
      <c r="AN56" s="14">
        <f>SUM(AN53:AN55)</f>
        <v>0</v>
      </c>
    </row>
    <row r="57" spans="1:40" s="3" customFormat="1" ht="35.1" customHeight="1">
      <c r="A57" s="51" t="s">
        <v>128</v>
      </c>
      <c r="B57" s="52"/>
      <c r="C57" s="52"/>
      <c r="D57" s="52"/>
      <c r="E57" s="48">
        <f>SUM(E12,E31,E37,E51,E56)</f>
        <v>16728.765875500001</v>
      </c>
      <c r="F57" s="51" t="s">
        <v>128</v>
      </c>
      <c r="G57" s="52"/>
      <c r="H57" s="52"/>
      <c r="I57" s="52"/>
      <c r="J57" s="48">
        <f>SUM(J12,J31,J37,J51,J56)</f>
        <v>15124.550598500002</v>
      </c>
      <c r="K57" s="51" t="s">
        <v>128</v>
      </c>
      <c r="L57" s="52"/>
      <c r="M57" s="52"/>
      <c r="N57" s="52"/>
      <c r="O57" s="48">
        <f>SUM(O12,O31,O37,O51,O56)</f>
        <v>16357.590665</v>
      </c>
      <c r="P57" s="51" t="s">
        <v>128</v>
      </c>
      <c r="Q57" s="52"/>
      <c r="R57" s="52"/>
      <c r="S57" s="52"/>
      <c r="T57" s="48">
        <f>SUM(T12,T31,T37,T51,T56)</f>
        <v>15433.569804000004</v>
      </c>
      <c r="U57" s="51" t="s">
        <v>128</v>
      </c>
      <c r="V57" s="52"/>
      <c r="W57" s="52"/>
      <c r="X57" s="52"/>
      <c r="Y57" s="48">
        <f>SUM(Y12,Y31,Y37,Y51,Y56)</f>
        <v>17179.388755250002</v>
      </c>
      <c r="Z57" s="51" t="s">
        <v>128</v>
      </c>
      <c r="AA57" s="52"/>
      <c r="AB57" s="52"/>
      <c r="AC57" s="52"/>
      <c r="AD57" s="48">
        <f>SUM(AD12,AD31,AD37,AD51,AD56)</f>
        <v>15248.094729</v>
      </c>
      <c r="AE57" s="51" t="s">
        <v>128</v>
      </c>
      <c r="AF57" s="52"/>
      <c r="AG57" s="52"/>
      <c r="AH57" s="52"/>
      <c r="AI57" s="48">
        <f>SUM(AI12,AI31,AI37,AI51,AI56)</f>
        <v>16129.705698750002</v>
      </c>
      <c r="AJ57" s="51" t="s">
        <v>128</v>
      </c>
      <c r="AK57" s="52"/>
      <c r="AL57" s="52"/>
      <c r="AM57" s="52"/>
      <c r="AN57" s="30">
        <f>SUM(AN12,AN31,AN37,AN51,AN56)</f>
        <v>0</v>
      </c>
    </row>
    <row r="61" spans="1:40" ht="24.95" customHeight="1">
      <c r="A61" s="4"/>
      <c r="B61" s="4"/>
      <c r="C61" s="4"/>
      <c r="D61" s="4"/>
      <c r="E61" s="5" t="s">
        <v>61</v>
      </c>
      <c r="F61" s="4"/>
      <c r="G61" s="4"/>
      <c r="H61" s="4"/>
      <c r="I61" s="4"/>
      <c r="J61" s="5" t="s">
        <v>61</v>
      </c>
      <c r="K61" s="4"/>
      <c r="L61" s="4"/>
      <c r="M61" s="4"/>
      <c r="N61" s="4"/>
      <c r="O61" s="5" t="s">
        <v>61</v>
      </c>
      <c r="P61" s="4"/>
      <c r="Q61" s="4"/>
      <c r="R61" s="4"/>
      <c r="S61" s="4"/>
      <c r="T61" s="5" t="s">
        <v>61</v>
      </c>
    </row>
    <row r="62" spans="1:40" ht="30" customHeight="1">
      <c r="A62" s="59" t="s">
        <v>62</v>
      </c>
      <c r="B62" s="59"/>
      <c r="C62" s="59"/>
      <c r="D62" s="59"/>
      <c r="E62" s="59"/>
      <c r="F62" s="59" t="s">
        <v>62</v>
      </c>
      <c r="G62" s="59"/>
      <c r="H62" s="59"/>
      <c r="I62" s="59"/>
      <c r="J62" s="59"/>
      <c r="K62" s="59" t="s">
        <v>62</v>
      </c>
      <c r="L62" s="59"/>
      <c r="M62" s="59"/>
      <c r="N62" s="59"/>
      <c r="O62" s="59"/>
      <c r="P62" s="59" t="s">
        <v>62</v>
      </c>
      <c r="Q62" s="59"/>
      <c r="R62" s="59"/>
      <c r="S62" s="59"/>
      <c r="T62" s="59"/>
    </row>
    <row r="63" spans="1:40" ht="30" customHeight="1">
      <c r="A63" s="59" t="s">
        <v>0</v>
      </c>
      <c r="B63" s="59"/>
      <c r="C63" s="59"/>
      <c r="D63" s="59"/>
      <c r="E63" s="59"/>
      <c r="F63" s="59" t="s">
        <v>0</v>
      </c>
      <c r="G63" s="59"/>
      <c r="H63" s="59"/>
      <c r="I63" s="59"/>
      <c r="J63" s="59"/>
      <c r="K63" s="59" t="s">
        <v>0</v>
      </c>
      <c r="L63" s="59"/>
      <c r="M63" s="59"/>
      <c r="N63" s="59"/>
      <c r="O63" s="59"/>
      <c r="P63" s="59" t="s">
        <v>0</v>
      </c>
      <c r="Q63" s="59"/>
      <c r="R63" s="59"/>
      <c r="S63" s="59"/>
      <c r="T63" s="59"/>
    </row>
    <row r="64" spans="1:40" ht="30" customHeight="1">
      <c r="A64" s="59" t="s">
        <v>129</v>
      </c>
      <c r="B64" s="59"/>
      <c r="C64" s="59"/>
      <c r="D64" s="59"/>
      <c r="E64" s="59"/>
      <c r="F64" s="59" t="s">
        <v>131</v>
      </c>
      <c r="G64" s="59"/>
      <c r="H64" s="59"/>
      <c r="I64" s="59"/>
      <c r="J64" s="59"/>
      <c r="K64" s="59" t="s">
        <v>133</v>
      </c>
      <c r="L64" s="59"/>
      <c r="M64" s="59"/>
      <c r="N64" s="59"/>
      <c r="O64" s="59"/>
      <c r="P64" s="59" t="s">
        <v>135</v>
      </c>
      <c r="Q64" s="59"/>
      <c r="R64" s="59"/>
      <c r="S64" s="59"/>
      <c r="T64" s="59"/>
    </row>
    <row r="65" spans="1:20" s="2" customFormat="1" ht="76.5">
      <c r="A65" s="6" t="s">
        <v>64</v>
      </c>
      <c r="B65" s="6" t="s">
        <v>65</v>
      </c>
      <c r="C65" s="6" t="s">
        <v>66</v>
      </c>
      <c r="D65" s="6" t="s">
        <v>67</v>
      </c>
      <c r="E65" s="6" t="s">
        <v>68</v>
      </c>
      <c r="F65" s="6" t="s">
        <v>64</v>
      </c>
      <c r="G65" s="6" t="s">
        <v>65</v>
      </c>
      <c r="H65" s="6" t="s">
        <v>66</v>
      </c>
      <c r="I65" s="6" t="s">
        <v>67</v>
      </c>
      <c r="J65" s="6" t="s">
        <v>68</v>
      </c>
      <c r="K65" s="6" t="s">
        <v>64</v>
      </c>
      <c r="L65" s="6" t="s">
        <v>65</v>
      </c>
      <c r="M65" s="6" t="s">
        <v>66</v>
      </c>
      <c r="N65" s="6" t="s">
        <v>67</v>
      </c>
      <c r="O65" s="6" t="s">
        <v>68</v>
      </c>
      <c r="P65" s="6" t="s">
        <v>64</v>
      </c>
      <c r="Q65" s="6" t="s">
        <v>65</v>
      </c>
      <c r="R65" s="6" t="s">
        <v>66</v>
      </c>
      <c r="S65" s="6" t="s">
        <v>67</v>
      </c>
      <c r="T65" s="6" t="s">
        <v>68</v>
      </c>
    </row>
    <row r="66" spans="1:20" s="2" customFormat="1" ht="35.1" customHeight="1">
      <c r="A66" s="60" t="s">
        <v>69</v>
      </c>
      <c r="B66" s="61"/>
      <c r="C66" s="61"/>
      <c r="D66" s="61"/>
      <c r="E66" s="62"/>
      <c r="F66" s="60" t="s">
        <v>69</v>
      </c>
      <c r="G66" s="61"/>
      <c r="H66" s="61"/>
      <c r="I66" s="61"/>
      <c r="J66" s="62"/>
      <c r="K66" s="60" t="s">
        <v>69</v>
      </c>
      <c r="L66" s="61"/>
      <c r="M66" s="61"/>
      <c r="N66" s="61"/>
      <c r="O66" s="62"/>
      <c r="P66" s="60" t="s">
        <v>69</v>
      </c>
      <c r="Q66" s="61"/>
      <c r="R66" s="61"/>
      <c r="S66" s="61"/>
      <c r="T66" s="62"/>
    </row>
    <row r="67" spans="1:20" s="3" customFormat="1" ht="30" hidden="1" customHeight="1">
      <c r="A67" s="7" t="s">
        <v>70</v>
      </c>
      <c r="B67" s="8">
        <v>0.5081</v>
      </c>
      <c r="C67" s="9"/>
      <c r="D67" s="10" t="s">
        <v>71</v>
      </c>
      <c r="E67" s="9">
        <f>B67*C67</f>
        <v>0</v>
      </c>
      <c r="F67" s="7" t="s">
        <v>70</v>
      </c>
      <c r="G67" s="8">
        <v>0.5081</v>
      </c>
      <c r="H67" s="9"/>
      <c r="I67" s="10" t="s">
        <v>71</v>
      </c>
      <c r="J67" s="9">
        <f>G67*H67</f>
        <v>0</v>
      </c>
      <c r="K67" s="7" t="s">
        <v>70</v>
      </c>
      <c r="L67" s="8">
        <v>0.5081</v>
      </c>
      <c r="M67" s="9"/>
      <c r="N67" s="10" t="s">
        <v>71</v>
      </c>
      <c r="O67" s="9">
        <f>L67*M67</f>
        <v>0</v>
      </c>
      <c r="P67" s="7" t="s">
        <v>70</v>
      </c>
      <c r="Q67" s="8">
        <v>0.5081</v>
      </c>
      <c r="R67" s="9"/>
      <c r="S67" s="10" t="s">
        <v>71</v>
      </c>
      <c r="T67" s="9">
        <f>Q67*R67</f>
        <v>0</v>
      </c>
    </row>
    <row r="68" spans="1:20" s="3" customFormat="1" ht="35.1" customHeight="1">
      <c r="A68" s="7" t="s">
        <v>73</v>
      </c>
      <c r="B68" s="8">
        <v>0.70430000000000004</v>
      </c>
      <c r="C68" s="11">
        <f>'3.2 น้ำ'!C67</f>
        <v>0</v>
      </c>
      <c r="D68" s="10" t="s">
        <v>71</v>
      </c>
      <c r="E68" s="45">
        <f>C68*B68</f>
        <v>0</v>
      </c>
      <c r="F68" s="7" t="s">
        <v>73</v>
      </c>
      <c r="G68" s="8">
        <v>0.70430000000000004</v>
      </c>
      <c r="H68" s="11">
        <f>'3.2 น้ำ'!C69</f>
        <v>0</v>
      </c>
      <c r="I68" s="10" t="s">
        <v>71</v>
      </c>
      <c r="J68" s="45">
        <f>H68*G68</f>
        <v>0</v>
      </c>
      <c r="K68" s="7" t="s">
        <v>73</v>
      </c>
      <c r="L68" s="8">
        <v>0.70430000000000004</v>
      </c>
      <c r="M68" s="11">
        <f>'3.2 น้ำ'!C71</f>
        <v>0</v>
      </c>
      <c r="N68" s="10" t="s">
        <v>71</v>
      </c>
      <c r="O68" s="45">
        <f>M68*L68</f>
        <v>0</v>
      </c>
      <c r="P68" s="7" t="s">
        <v>73</v>
      </c>
      <c r="Q68" s="8">
        <v>0.70430000000000004</v>
      </c>
      <c r="R68" s="11"/>
      <c r="S68" s="10" t="s">
        <v>71</v>
      </c>
      <c r="T68" s="12">
        <f>R68*Q68</f>
        <v>0</v>
      </c>
    </row>
    <row r="69" spans="1:20" s="3" customFormat="1" ht="30" hidden="1" customHeight="1">
      <c r="A69" s="7" t="s">
        <v>75</v>
      </c>
      <c r="B69" s="8">
        <v>0.2722</v>
      </c>
      <c r="C69" s="11"/>
      <c r="D69" s="10" t="s">
        <v>71</v>
      </c>
      <c r="E69" s="45"/>
      <c r="F69" s="7" t="s">
        <v>75</v>
      </c>
      <c r="G69" s="8">
        <v>0.2722</v>
      </c>
      <c r="H69" s="11"/>
      <c r="I69" s="10" t="s">
        <v>71</v>
      </c>
      <c r="J69" s="45"/>
      <c r="K69" s="7" t="s">
        <v>75</v>
      </c>
      <c r="L69" s="8">
        <v>0.2722</v>
      </c>
      <c r="M69" s="11"/>
      <c r="N69" s="10" t="s">
        <v>71</v>
      </c>
      <c r="O69" s="45"/>
      <c r="P69" s="7" t="s">
        <v>75</v>
      </c>
      <c r="Q69" s="8">
        <v>0.2722</v>
      </c>
      <c r="R69" s="11"/>
      <c r="S69" s="10" t="s">
        <v>71</v>
      </c>
      <c r="T69" s="12"/>
    </row>
    <row r="70" spans="1:20" s="3" customFormat="1" ht="35.1" customHeight="1">
      <c r="A70" s="13" t="s">
        <v>76</v>
      </c>
      <c r="B70" s="10">
        <v>0.58130000000000004</v>
      </c>
      <c r="C70" s="35">
        <f>'3.1 ไฟฟ้า'!C64</f>
        <v>0</v>
      </c>
      <c r="D70" s="10" t="s">
        <v>77</v>
      </c>
      <c r="E70" s="45">
        <f>B70*C70</f>
        <v>0</v>
      </c>
      <c r="F70" s="13" t="s">
        <v>76</v>
      </c>
      <c r="G70" s="10">
        <v>0.58130000000000004</v>
      </c>
      <c r="H70" s="35">
        <f>'3.1 ไฟฟ้า'!C66</f>
        <v>0</v>
      </c>
      <c r="I70" s="10" t="s">
        <v>77</v>
      </c>
      <c r="J70" s="45">
        <f>G70*H70</f>
        <v>0</v>
      </c>
      <c r="K70" s="13" t="s">
        <v>76</v>
      </c>
      <c r="L70" s="10">
        <v>0.58130000000000004</v>
      </c>
      <c r="M70" s="35">
        <f>'3.1 ไฟฟ้า'!C68</f>
        <v>0</v>
      </c>
      <c r="N70" s="10" t="s">
        <v>77</v>
      </c>
      <c r="O70" s="45">
        <f>L70*M70</f>
        <v>0</v>
      </c>
      <c r="P70" s="13" t="s">
        <v>76</v>
      </c>
      <c r="Q70" s="10">
        <v>0.58130000000000004</v>
      </c>
      <c r="R70" s="11"/>
      <c r="S70" s="10" t="s">
        <v>77</v>
      </c>
      <c r="T70" s="12">
        <f>Q70*R70</f>
        <v>0</v>
      </c>
    </row>
    <row r="71" spans="1:20" s="3" customFormat="1" ht="35.1" customHeight="1">
      <c r="A71" s="13" t="s">
        <v>78</v>
      </c>
      <c r="B71" s="10">
        <v>0.73499999999999999</v>
      </c>
      <c r="C71" s="33">
        <f>'3.2 กระดาษ'!D63</f>
        <v>0</v>
      </c>
      <c r="D71" s="10" t="s">
        <v>79</v>
      </c>
      <c r="E71" s="45">
        <f>B71*C71</f>
        <v>0</v>
      </c>
      <c r="F71" s="13" t="s">
        <v>78</v>
      </c>
      <c r="G71" s="10">
        <v>0.73499999999999999</v>
      </c>
      <c r="H71" s="33">
        <f>'3.2 กระดาษ'!D65</f>
        <v>0</v>
      </c>
      <c r="I71" s="10" t="s">
        <v>79</v>
      </c>
      <c r="J71" s="45">
        <f>G71*H71</f>
        <v>0</v>
      </c>
      <c r="K71" s="13" t="s">
        <v>78</v>
      </c>
      <c r="L71" s="10">
        <v>0.73499999999999999</v>
      </c>
      <c r="M71" s="33">
        <f>'3.2 กระดาษ'!D67</f>
        <v>0</v>
      </c>
      <c r="N71" s="10" t="s">
        <v>79</v>
      </c>
      <c r="O71" s="45">
        <f>L71*M71</f>
        <v>0</v>
      </c>
      <c r="P71" s="13" t="s">
        <v>78</v>
      </c>
      <c r="Q71" s="10">
        <v>0.73499999999999999</v>
      </c>
      <c r="R71" s="33"/>
      <c r="S71" s="10" t="s">
        <v>79</v>
      </c>
      <c r="T71" s="12">
        <f>Q71*R71</f>
        <v>0</v>
      </c>
    </row>
    <row r="72" spans="1:20" s="3" customFormat="1" ht="35.1" customHeight="1">
      <c r="A72" s="51" t="s">
        <v>80</v>
      </c>
      <c r="B72" s="52"/>
      <c r="C72" s="52"/>
      <c r="D72" s="52"/>
      <c r="E72" s="46">
        <f>SUM(E67:E71)</f>
        <v>0</v>
      </c>
      <c r="F72" s="51" t="s">
        <v>80</v>
      </c>
      <c r="G72" s="52"/>
      <c r="H72" s="52"/>
      <c r="I72" s="52"/>
      <c r="J72" s="46">
        <f>SUM(J67:J71)</f>
        <v>0</v>
      </c>
      <c r="K72" s="51" t="s">
        <v>80</v>
      </c>
      <c r="L72" s="52"/>
      <c r="M72" s="52"/>
      <c r="N72" s="52"/>
      <c r="O72" s="49">
        <f>SUM(O67:O71)</f>
        <v>0</v>
      </c>
      <c r="P72" s="51" t="s">
        <v>80</v>
      </c>
      <c r="Q72" s="52"/>
      <c r="R72" s="52"/>
      <c r="S72" s="52"/>
      <c r="T72" s="31">
        <f>SUM(T67:T71)</f>
        <v>0</v>
      </c>
    </row>
    <row r="73" spans="1:20" ht="35.1" customHeight="1">
      <c r="A73" s="56" t="s">
        <v>81</v>
      </c>
      <c r="B73" s="57"/>
      <c r="C73" s="57"/>
      <c r="D73" s="57"/>
      <c r="E73" s="58"/>
      <c r="F73" s="56" t="s">
        <v>81</v>
      </c>
      <c r="G73" s="57"/>
      <c r="H73" s="57"/>
      <c r="I73" s="57"/>
      <c r="J73" s="58"/>
      <c r="K73" s="56" t="s">
        <v>81</v>
      </c>
      <c r="L73" s="57"/>
      <c r="M73" s="57"/>
      <c r="N73" s="57"/>
      <c r="O73" s="58"/>
      <c r="P73" s="56" t="s">
        <v>81</v>
      </c>
      <c r="Q73" s="57"/>
      <c r="R73" s="57"/>
      <c r="S73" s="57"/>
      <c r="T73" s="58"/>
    </row>
    <row r="74" spans="1:20" ht="35.1" customHeight="1">
      <c r="A74" s="15" t="s">
        <v>82</v>
      </c>
      <c r="B74" s="16">
        <v>1.4755</v>
      </c>
      <c r="C74" s="17">
        <v>40.200000000000003</v>
      </c>
      <c r="D74" s="16" t="s">
        <v>79</v>
      </c>
      <c r="E74" s="47">
        <f t="shared" ref="E74:E83" si="16">B74*C74</f>
        <v>59.315100000000008</v>
      </c>
      <c r="F74" s="15" t="s">
        <v>82</v>
      </c>
      <c r="G74" s="16">
        <v>1.4755</v>
      </c>
      <c r="H74" s="17">
        <v>37.200000000000003</v>
      </c>
      <c r="I74" s="16" t="s">
        <v>79</v>
      </c>
      <c r="J74" s="47">
        <f t="shared" ref="J74:J83" si="17">G74*H74</f>
        <v>54.888600000000004</v>
      </c>
      <c r="K74" s="15" t="s">
        <v>82</v>
      </c>
      <c r="L74" s="16">
        <v>1.4755</v>
      </c>
      <c r="M74" s="17">
        <v>35.5</v>
      </c>
      <c r="N74" s="16" t="s">
        <v>79</v>
      </c>
      <c r="O74" s="47">
        <f t="shared" ref="O74:O83" si="18">L74*M74</f>
        <v>52.380250000000004</v>
      </c>
      <c r="P74" s="15" t="s">
        <v>82</v>
      </c>
      <c r="Q74" s="16">
        <v>1.4755</v>
      </c>
      <c r="R74" s="17">
        <v>0</v>
      </c>
      <c r="S74" s="16" t="s">
        <v>79</v>
      </c>
      <c r="T74" s="18">
        <f t="shared" ref="T74:T83" si="19">Q74*R74</f>
        <v>0</v>
      </c>
    </row>
    <row r="75" spans="1:20" ht="35.1" customHeight="1">
      <c r="A75" s="15" t="s">
        <v>83</v>
      </c>
      <c r="B75" s="16">
        <v>2</v>
      </c>
      <c r="C75" s="17"/>
      <c r="D75" s="16" t="s">
        <v>79</v>
      </c>
      <c r="E75" s="47">
        <f t="shared" si="16"/>
        <v>0</v>
      </c>
      <c r="F75" s="15" t="s">
        <v>83</v>
      </c>
      <c r="G75" s="16">
        <v>2</v>
      </c>
      <c r="H75" s="17"/>
      <c r="I75" s="16" t="s">
        <v>79</v>
      </c>
      <c r="J75" s="47">
        <f t="shared" si="17"/>
        <v>0</v>
      </c>
      <c r="K75" s="15" t="s">
        <v>83</v>
      </c>
      <c r="L75" s="16">
        <v>2</v>
      </c>
      <c r="M75" s="17"/>
      <c r="N75" s="16" t="s">
        <v>79</v>
      </c>
      <c r="O75" s="47">
        <f t="shared" si="18"/>
        <v>0</v>
      </c>
      <c r="P75" s="15" t="s">
        <v>83</v>
      </c>
      <c r="Q75" s="16">
        <v>2</v>
      </c>
      <c r="R75" s="17"/>
      <c r="S75" s="16" t="s">
        <v>79</v>
      </c>
      <c r="T75" s="18">
        <f t="shared" si="19"/>
        <v>0</v>
      </c>
    </row>
    <row r="76" spans="1:20" ht="35.1" customHeight="1">
      <c r="A76" s="15" t="s">
        <v>84</v>
      </c>
      <c r="B76" s="16">
        <v>2.5299999999999998</v>
      </c>
      <c r="C76" s="17"/>
      <c r="D76" s="16" t="s">
        <v>79</v>
      </c>
      <c r="E76" s="47">
        <f t="shared" si="16"/>
        <v>0</v>
      </c>
      <c r="F76" s="15" t="s">
        <v>84</v>
      </c>
      <c r="G76" s="16">
        <v>2.5299999999999998</v>
      </c>
      <c r="H76" s="17"/>
      <c r="I76" s="16" t="s">
        <v>79</v>
      </c>
      <c r="J76" s="47">
        <f t="shared" si="17"/>
        <v>0</v>
      </c>
      <c r="K76" s="15" t="s">
        <v>84</v>
      </c>
      <c r="L76" s="16">
        <v>2.5299999999999998</v>
      </c>
      <c r="M76" s="17"/>
      <c r="N76" s="16" t="s">
        <v>79</v>
      </c>
      <c r="O76" s="47">
        <f t="shared" si="18"/>
        <v>0</v>
      </c>
      <c r="P76" s="15" t="s">
        <v>84</v>
      </c>
      <c r="Q76" s="16">
        <v>2.5299999999999998</v>
      </c>
      <c r="R76" s="17"/>
      <c r="S76" s="16" t="s">
        <v>79</v>
      </c>
      <c r="T76" s="18">
        <f t="shared" si="19"/>
        <v>0</v>
      </c>
    </row>
    <row r="77" spans="1:20" ht="30" hidden="1" customHeight="1">
      <c r="A77" s="15" t="s">
        <v>85</v>
      </c>
      <c r="B77" s="16">
        <v>7.3499999999999996E-2</v>
      </c>
      <c r="C77" s="17"/>
      <c r="D77" s="16" t="s">
        <v>79</v>
      </c>
      <c r="E77" s="47">
        <f t="shared" si="16"/>
        <v>0</v>
      </c>
      <c r="F77" s="15" t="s">
        <v>85</v>
      </c>
      <c r="G77" s="16">
        <v>7.3499999999999996E-2</v>
      </c>
      <c r="H77" s="17"/>
      <c r="I77" s="16" t="s">
        <v>79</v>
      </c>
      <c r="J77" s="47">
        <f t="shared" si="17"/>
        <v>0</v>
      </c>
      <c r="K77" s="15" t="s">
        <v>85</v>
      </c>
      <c r="L77" s="16">
        <v>7.3499999999999996E-2</v>
      </c>
      <c r="M77" s="17"/>
      <c r="N77" s="16" t="s">
        <v>79</v>
      </c>
      <c r="O77" s="47">
        <f t="shared" si="18"/>
        <v>0</v>
      </c>
      <c r="P77" s="15" t="s">
        <v>85</v>
      </c>
      <c r="Q77" s="16">
        <v>7.3499999999999996E-2</v>
      </c>
      <c r="R77" s="17"/>
      <c r="S77" s="16" t="s">
        <v>79</v>
      </c>
      <c r="T77" s="18">
        <f t="shared" si="19"/>
        <v>0</v>
      </c>
    </row>
    <row r="78" spans="1:20" ht="35.1" customHeight="1">
      <c r="A78" s="15" t="s">
        <v>86</v>
      </c>
      <c r="B78" s="16">
        <v>4</v>
      </c>
      <c r="C78" s="17"/>
      <c r="D78" s="16" t="s">
        <v>79</v>
      </c>
      <c r="E78" s="47">
        <f t="shared" si="16"/>
        <v>0</v>
      </c>
      <c r="F78" s="15" t="s">
        <v>86</v>
      </c>
      <c r="G78" s="16">
        <v>4</v>
      </c>
      <c r="H78" s="17"/>
      <c r="I78" s="16" t="s">
        <v>79</v>
      </c>
      <c r="J78" s="47">
        <f t="shared" si="17"/>
        <v>0</v>
      </c>
      <c r="K78" s="15" t="s">
        <v>86</v>
      </c>
      <c r="L78" s="16">
        <v>4</v>
      </c>
      <c r="M78" s="17"/>
      <c r="N78" s="16" t="s">
        <v>79</v>
      </c>
      <c r="O78" s="47">
        <f t="shared" si="18"/>
        <v>0</v>
      </c>
      <c r="P78" s="15" t="s">
        <v>86</v>
      </c>
      <c r="Q78" s="16">
        <v>4</v>
      </c>
      <c r="R78" s="17"/>
      <c r="S78" s="16" t="s">
        <v>79</v>
      </c>
      <c r="T78" s="18">
        <f t="shared" si="19"/>
        <v>0</v>
      </c>
    </row>
    <row r="79" spans="1:20" ht="30" hidden="1" customHeight="1">
      <c r="A79" s="15" t="s">
        <v>87</v>
      </c>
      <c r="B79" s="16">
        <v>3.27</v>
      </c>
      <c r="C79" s="17"/>
      <c r="D79" s="16" t="s">
        <v>79</v>
      </c>
      <c r="E79" s="47">
        <f t="shared" si="16"/>
        <v>0</v>
      </c>
      <c r="F79" s="15" t="s">
        <v>87</v>
      </c>
      <c r="G79" s="16">
        <v>3.27</v>
      </c>
      <c r="H79" s="17"/>
      <c r="I79" s="16" t="s">
        <v>79</v>
      </c>
      <c r="J79" s="47">
        <f t="shared" si="17"/>
        <v>0</v>
      </c>
      <c r="K79" s="15" t="s">
        <v>87</v>
      </c>
      <c r="L79" s="16">
        <v>3.27</v>
      </c>
      <c r="M79" s="17"/>
      <c r="N79" s="16" t="s">
        <v>79</v>
      </c>
      <c r="O79" s="47">
        <f t="shared" si="18"/>
        <v>0</v>
      </c>
      <c r="P79" s="15" t="s">
        <v>87</v>
      </c>
      <c r="Q79" s="16">
        <v>3.27</v>
      </c>
      <c r="R79" s="17"/>
      <c r="S79" s="16" t="s">
        <v>79</v>
      </c>
      <c r="T79" s="18">
        <f t="shared" si="19"/>
        <v>0</v>
      </c>
    </row>
    <row r="80" spans="1:20" ht="35.1" customHeight="1">
      <c r="A80" s="15" t="s">
        <v>88</v>
      </c>
      <c r="B80" s="16">
        <v>3.13</v>
      </c>
      <c r="C80" s="17"/>
      <c r="D80" s="16" t="s">
        <v>79</v>
      </c>
      <c r="E80" s="47">
        <f t="shared" si="16"/>
        <v>0</v>
      </c>
      <c r="F80" s="15" t="s">
        <v>88</v>
      </c>
      <c r="G80" s="16">
        <v>3.13</v>
      </c>
      <c r="H80" s="17"/>
      <c r="I80" s="16" t="s">
        <v>79</v>
      </c>
      <c r="J80" s="47">
        <f t="shared" si="17"/>
        <v>0</v>
      </c>
      <c r="K80" s="15" t="s">
        <v>88</v>
      </c>
      <c r="L80" s="16">
        <v>3.13</v>
      </c>
      <c r="M80" s="17"/>
      <c r="N80" s="16" t="s">
        <v>79</v>
      </c>
      <c r="O80" s="47">
        <f t="shared" si="18"/>
        <v>0</v>
      </c>
      <c r="P80" s="15" t="s">
        <v>88</v>
      </c>
      <c r="Q80" s="16">
        <v>3.13</v>
      </c>
      <c r="R80" s="17"/>
      <c r="S80" s="16" t="s">
        <v>79</v>
      </c>
      <c r="T80" s="18">
        <f t="shared" si="19"/>
        <v>0</v>
      </c>
    </row>
    <row r="81" spans="1:26" ht="35.1" customHeight="1">
      <c r="A81" s="15" t="s">
        <v>89</v>
      </c>
      <c r="B81" s="16">
        <v>1.1870000000000001</v>
      </c>
      <c r="C81" s="17"/>
      <c r="D81" s="16" t="s">
        <v>79</v>
      </c>
      <c r="E81" s="47">
        <f t="shared" si="16"/>
        <v>0</v>
      </c>
      <c r="F81" s="15" t="s">
        <v>89</v>
      </c>
      <c r="G81" s="16">
        <v>1.1870000000000001</v>
      </c>
      <c r="H81" s="17"/>
      <c r="I81" s="16" t="s">
        <v>79</v>
      </c>
      <c r="J81" s="47">
        <f t="shared" si="17"/>
        <v>0</v>
      </c>
      <c r="K81" s="15" t="s">
        <v>89</v>
      </c>
      <c r="L81" s="16">
        <v>1.1870000000000001</v>
      </c>
      <c r="M81" s="17"/>
      <c r="N81" s="16" t="s">
        <v>79</v>
      </c>
      <c r="O81" s="47">
        <f t="shared" si="18"/>
        <v>0</v>
      </c>
      <c r="P81" s="15" t="s">
        <v>89</v>
      </c>
      <c r="Q81" s="16">
        <v>1.1870000000000001</v>
      </c>
      <c r="R81" s="17"/>
      <c r="S81" s="16" t="s">
        <v>79</v>
      </c>
      <c r="T81" s="18">
        <f t="shared" si="19"/>
        <v>0</v>
      </c>
    </row>
    <row r="82" spans="1:26" ht="35.1" customHeight="1">
      <c r="A82" s="15" t="s">
        <v>90</v>
      </c>
      <c r="B82" s="16">
        <v>4.4314999999999998</v>
      </c>
      <c r="C82" s="17">
        <v>7</v>
      </c>
      <c r="D82" s="16" t="s">
        <v>79</v>
      </c>
      <c r="E82" s="47">
        <f t="shared" si="16"/>
        <v>31.020499999999998</v>
      </c>
      <c r="F82" s="15" t="s">
        <v>90</v>
      </c>
      <c r="G82" s="16">
        <v>4.4314999999999998</v>
      </c>
      <c r="H82" s="17">
        <v>6</v>
      </c>
      <c r="I82" s="16" t="s">
        <v>79</v>
      </c>
      <c r="J82" s="47">
        <f t="shared" si="17"/>
        <v>26.588999999999999</v>
      </c>
      <c r="K82" s="15" t="s">
        <v>90</v>
      </c>
      <c r="L82" s="16">
        <v>4.4314999999999998</v>
      </c>
      <c r="M82" s="17">
        <v>5.5</v>
      </c>
      <c r="N82" s="16" t="s">
        <v>79</v>
      </c>
      <c r="O82" s="47">
        <f t="shared" si="18"/>
        <v>24.373249999999999</v>
      </c>
      <c r="P82" s="15" t="s">
        <v>90</v>
      </c>
      <c r="Q82" s="16">
        <v>4.4314999999999998</v>
      </c>
      <c r="R82" s="17"/>
      <c r="S82" s="16" t="s">
        <v>79</v>
      </c>
      <c r="T82" s="18">
        <f t="shared" si="19"/>
        <v>0</v>
      </c>
    </row>
    <row r="83" spans="1:26" ht="35.1" customHeight="1">
      <c r="A83" s="15" t="s">
        <v>91</v>
      </c>
      <c r="B83" s="16">
        <v>2.2970999999999999</v>
      </c>
      <c r="C83" s="17"/>
      <c r="D83" s="16" t="s">
        <v>79</v>
      </c>
      <c r="E83" s="47">
        <f t="shared" si="16"/>
        <v>0</v>
      </c>
      <c r="F83" s="15" t="s">
        <v>91</v>
      </c>
      <c r="G83" s="16">
        <v>2.2970999999999999</v>
      </c>
      <c r="H83" s="17"/>
      <c r="I83" s="16" t="s">
        <v>79</v>
      </c>
      <c r="J83" s="47">
        <f t="shared" si="17"/>
        <v>0</v>
      </c>
      <c r="K83" s="15" t="s">
        <v>91</v>
      </c>
      <c r="L83" s="16">
        <v>2.2970999999999999</v>
      </c>
      <c r="M83" s="17"/>
      <c r="N83" s="16" t="s">
        <v>79</v>
      </c>
      <c r="O83" s="47">
        <f t="shared" si="18"/>
        <v>0</v>
      </c>
      <c r="P83" s="15" t="s">
        <v>91</v>
      </c>
      <c r="Q83" s="16">
        <v>2.2970999999999999</v>
      </c>
      <c r="R83" s="17"/>
      <c r="S83" s="16" t="s">
        <v>79</v>
      </c>
      <c r="T83" s="18">
        <f t="shared" si="19"/>
        <v>0</v>
      </c>
    </row>
    <row r="84" spans="1:26" ht="35.1" customHeight="1">
      <c r="A84" s="15" t="s">
        <v>92</v>
      </c>
      <c r="B84" s="16">
        <v>2.399</v>
      </c>
      <c r="C84" s="17"/>
      <c r="D84" s="16" t="s">
        <v>79</v>
      </c>
      <c r="E84" s="47">
        <f>B84*C84</f>
        <v>0</v>
      </c>
      <c r="F84" s="15" t="s">
        <v>92</v>
      </c>
      <c r="G84" s="16">
        <v>2.399</v>
      </c>
      <c r="H84" s="17"/>
      <c r="I84" s="16" t="s">
        <v>79</v>
      </c>
      <c r="J84" s="47">
        <f>G84*H84</f>
        <v>0</v>
      </c>
      <c r="K84" s="15" t="s">
        <v>92</v>
      </c>
      <c r="L84" s="16">
        <v>2.399</v>
      </c>
      <c r="M84" s="17"/>
      <c r="N84" s="16" t="s">
        <v>79</v>
      </c>
      <c r="O84" s="47">
        <f>L84*M84</f>
        <v>0</v>
      </c>
      <c r="P84" s="15" t="s">
        <v>92</v>
      </c>
      <c r="Q84" s="16">
        <v>2.399</v>
      </c>
      <c r="R84" s="17"/>
      <c r="S84" s="16" t="s">
        <v>79</v>
      </c>
      <c r="T84" s="18">
        <f>Q84*R84</f>
        <v>0</v>
      </c>
    </row>
    <row r="85" spans="1:26" ht="35.1" customHeight="1">
      <c r="A85" s="15" t="s">
        <v>93</v>
      </c>
      <c r="B85" s="16">
        <v>1.52</v>
      </c>
      <c r="C85" s="17"/>
      <c r="D85" s="16" t="s">
        <v>79</v>
      </c>
      <c r="E85" s="47">
        <f t="shared" ref="E85:E87" si="20">B85*C85</f>
        <v>0</v>
      </c>
      <c r="F85" s="15" t="s">
        <v>93</v>
      </c>
      <c r="G85" s="16">
        <v>1.52</v>
      </c>
      <c r="H85" s="17"/>
      <c r="I85" s="16" t="s">
        <v>79</v>
      </c>
      <c r="J85" s="47">
        <f t="shared" ref="J85:J87" si="21">G85*H85</f>
        <v>0</v>
      </c>
      <c r="K85" s="15" t="s">
        <v>93</v>
      </c>
      <c r="L85" s="16">
        <v>1.52</v>
      </c>
      <c r="M85" s="17"/>
      <c r="N85" s="16" t="s">
        <v>79</v>
      </c>
      <c r="O85" s="47">
        <f t="shared" ref="O85:O87" si="22">L85*M85</f>
        <v>0</v>
      </c>
      <c r="P85" s="15" t="s">
        <v>93</v>
      </c>
      <c r="Q85" s="16">
        <v>1.52</v>
      </c>
      <c r="R85" s="17"/>
      <c r="S85" s="16" t="s">
        <v>79</v>
      </c>
      <c r="T85" s="18">
        <f t="shared" ref="T85:T87" si="23">Q85*R85</f>
        <v>0</v>
      </c>
    </row>
    <row r="86" spans="1:26" ht="35.1" customHeight="1">
      <c r="A86" s="15" t="s">
        <v>94</v>
      </c>
      <c r="B86" s="16">
        <v>3.77</v>
      </c>
      <c r="C86" s="17">
        <v>26.4</v>
      </c>
      <c r="D86" s="16" t="s">
        <v>79</v>
      </c>
      <c r="E86" s="47">
        <f t="shared" si="20"/>
        <v>99.527999999999992</v>
      </c>
      <c r="F86" s="15" t="s">
        <v>94</v>
      </c>
      <c r="G86" s="16">
        <v>3.77</v>
      </c>
      <c r="H86" s="17">
        <v>23</v>
      </c>
      <c r="I86" s="16" t="s">
        <v>79</v>
      </c>
      <c r="J86" s="47">
        <f t="shared" si="21"/>
        <v>86.71</v>
      </c>
      <c r="K86" s="15" t="s">
        <v>94</v>
      </c>
      <c r="L86" s="16">
        <v>3.77</v>
      </c>
      <c r="M86" s="17">
        <v>21.3</v>
      </c>
      <c r="N86" s="16" t="s">
        <v>79</v>
      </c>
      <c r="O86" s="47">
        <f t="shared" si="22"/>
        <v>80.301000000000002</v>
      </c>
      <c r="P86" s="15" t="s">
        <v>94</v>
      </c>
      <c r="Q86" s="16">
        <v>3.77</v>
      </c>
      <c r="R86" s="17"/>
      <c r="S86" s="16" t="s">
        <v>79</v>
      </c>
      <c r="T86" s="18">
        <f t="shared" si="23"/>
        <v>0</v>
      </c>
    </row>
    <row r="87" spans="1:26" ht="35.1" customHeight="1">
      <c r="A87" s="15" t="s">
        <v>95</v>
      </c>
      <c r="B87" s="16">
        <v>1.617</v>
      </c>
      <c r="C87" s="17"/>
      <c r="D87" s="16" t="s">
        <v>79</v>
      </c>
      <c r="E87" s="47">
        <f t="shared" si="20"/>
        <v>0</v>
      </c>
      <c r="F87" s="15" t="s">
        <v>95</v>
      </c>
      <c r="G87" s="16">
        <v>1.617</v>
      </c>
      <c r="H87" s="17"/>
      <c r="I87" s="16" t="s">
        <v>79</v>
      </c>
      <c r="J87" s="47">
        <f t="shared" si="21"/>
        <v>0</v>
      </c>
      <c r="K87" s="15" t="s">
        <v>95</v>
      </c>
      <c r="L87" s="16">
        <v>1.617</v>
      </c>
      <c r="M87" s="17"/>
      <c r="N87" s="16" t="s">
        <v>79</v>
      </c>
      <c r="O87" s="47">
        <f t="shared" si="22"/>
        <v>0</v>
      </c>
      <c r="P87" s="15" t="s">
        <v>95</v>
      </c>
      <c r="Q87" s="16">
        <v>1.617</v>
      </c>
      <c r="R87" s="17"/>
      <c r="S87" s="16" t="s">
        <v>79</v>
      </c>
      <c r="T87" s="18">
        <f t="shared" si="23"/>
        <v>0</v>
      </c>
    </row>
    <row r="88" spans="1:26" ht="35.1" customHeight="1">
      <c r="A88" s="15" t="s">
        <v>96</v>
      </c>
      <c r="B88" s="16">
        <v>1.6861999999999999</v>
      </c>
      <c r="C88" s="17"/>
      <c r="D88" s="16" t="s">
        <v>79</v>
      </c>
      <c r="E88" s="47">
        <f>B88*C88</f>
        <v>0</v>
      </c>
      <c r="F88" s="15" t="s">
        <v>96</v>
      </c>
      <c r="G88" s="16">
        <v>1.6861999999999999</v>
      </c>
      <c r="H88" s="17"/>
      <c r="I88" s="16" t="s">
        <v>79</v>
      </c>
      <c r="J88" s="47">
        <f>G88*H88</f>
        <v>0</v>
      </c>
      <c r="K88" s="15" t="s">
        <v>96</v>
      </c>
      <c r="L88" s="16">
        <v>1.6861999999999999</v>
      </c>
      <c r="M88" s="17"/>
      <c r="N88" s="16" t="s">
        <v>79</v>
      </c>
      <c r="O88" s="47">
        <f>L88*M88</f>
        <v>0</v>
      </c>
      <c r="P88" s="15" t="s">
        <v>96</v>
      </c>
      <c r="Q88" s="16">
        <v>1.6861999999999999</v>
      </c>
      <c r="R88" s="17"/>
      <c r="S88" s="16" t="s">
        <v>79</v>
      </c>
      <c r="T88" s="18">
        <f>Q88*R88</f>
        <v>0</v>
      </c>
    </row>
    <row r="89" spans="1:26" ht="35.1" customHeight="1">
      <c r="A89" s="15" t="s">
        <v>97</v>
      </c>
      <c r="B89" s="16">
        <v>1.76</v>
      </c>
      <c r="C89" s="17"/>
      <c r="D89" s="16" t="s">
        <v>79</v>
      </c>
      <c r="E89" s="47">
        <f>B89*C89</f>
        <v>0</v>
      </c>
      <c r="F89" s="15" t="s">
        <v>97</v>
      </c>
      <c r="G89" s="16">
        <v>1.76</v>
      </c>
      <c r="H89" s="17"/>
      <c r="I89" s="16" t="s">
        <v>79</v>
      </c>
      <c r="J89" s="47">
        <f>G89*H89</f>
        <v>0</v>
      </c>
      <c r="K89" s="15" t="s">
        <v>97</v>
      </c>
      <c r="L89" s="16">
        <v>1.76</v>
      </c>
      <c r="M89" s="17"/>
      <c r="N89" s="16" t="s">
        <v>79</v>
      </c>
      <c r="O89" s="47">
        <f>L89*M89</f>
        <v>0</v>
      </c>
      <c r="P89" s="15" t="s">
        <v>97</v>
      </c>
      <c r="Q89" s="16">
        <v>1.76</v>
      </c>
      <c r="R89" s="17"/>
      <c r="S89" s="16" t="s">
        <v>79</v>
      </c>
      <c r="T89" s="18">
        <f>Q89*R89</f>
        <v>0</v>
      </c>
    </row>
    <row r="90" spans="1:26" ht="35.1" customHeight="1">
      <c r="A90" s="15" t="s">
        <v>145</v>
      </c>
      <c r="B90" s="16">
        <v>2.5299999999999998</v>
      </c>
      <c r="C90" s="17">
        <v>712.1</v>
      </c>
      <c r="D90" s="16" t="s">
        <v>79</v>
      </c>
      <c r="E90" s="47">
        <f>B90*C90</f>
        <v>1801.6129999999998</v>
      </c>
      <c r="F90" s="15" t="s">
        <v>145</v>
      </c>
      <c r="G90" s="16">
        <v>2.5299999999999998</v>
      </c>
      <c r="H90" s="17">
        <v>695.2</v>
      </c>
      <c r="I90" s="16" t="s">
        <v>79</v>
      </c>
      <c r="J90" s="47">
        <f>G90*H90</f>
        <v>1758.856</v>
      </c>
      <c r="K90" s="15" t="s">
        <v>145</v>
      </c>
      <c r="L90" s="16">
        <v>2.5299999999999998</v>
      </c>
      <c r="M90" s="17">
        <v>692.7</v>
      </c>
      <c r="N90" s="16" t="s">
        <v>79</v>
      </c>
      <c r="O90" s="47">
        <f>L90*M90</f>
        <v>1752.5309999999999</v>
      </c>
      <c r="P90" s="15" t="s">
        <v>145</v>
      </c>
      <c r="Q90" s="16">
        <v>2.5299999999999998</v>
      </c>
      <c r="R90" s="17"/>
      <c r="S90" s="16" t="s">
        <v>79</v>
      </c>
      <c r="T90" s="18">
        <f>Q90*R90</f>
        <v>0</v>
      </c>
    </row>
    <row r="91" spans="1:26" s="3" customFormat="1" ht="35.1" customHeight="1">
      <c r="A91" s="51" t="s">
        <v>98</v>
      </c>
      <c r="B91" s="52"/>
      <c r="C91" s="52"/>
      <c r="D91" s="52"/>
      <c r="E91" s="46">
        <f>SUM(E74:E90)</f>
        <v>1991.4765999999997</v>
      </c>
      <c r="F91" s="51" t="s">
        <v>98</v>
      </c>
      <c r="G91" s="52"/>
      <c r="H91" s="52"/>
      <c r="I91" s="52"/>
      <c r="J91" s="46">
        <f>SUM(J74:J90)</f>
        <v>1927.0436</v>
      </c>
      <c r="K91" s="51" t="s">
        <v>98</v>
      </c>
      <c r="L91" s="52"/>
      <c r="M91" s="52"/>
      <c r="N91" s="52"/>
      <c r="O91" s="49">
        <f>SUM(O74:O90)</f>
        <v>1909.5854999999999</v>
      </c>
      <c r="P91" s="51" t="s">
        <v>98</v>
      </c>
      <c r="Q91" s="52"/>
      <c r="R91" s="52"/>
      <c r="S91" s="52"/>
      <c r="T91" s="32">
        <f>SUM(T74:T90)</f>
        <v>0</v>
      </c>
    </row>
    <row r="92" spans="1:26" ht="35.1" customHeight="1">
      <c r="A92" s="19" t="s">
        <v>99</v>
      </c>
      <c r="B92" s="20"/>
      <c r="C92" s="21"/>
      <c r="D92" s="21"/>
      <c r="E92" s="21"/>
      <c r="F92" s="19" t="s">
        <v>99</v>
      </c>
      <c r="G92" s="20"/>
      <c r="H92" s="21"/>
      <c r="I92" s="21"/>
      <c r="J92" s="21"/>
      <c r="K92" s="19" t="s">
        <v>99</v>
      </c>
      <c r="L92" s="20"/>
      <c r="M92" s="21"/>
      <c r="N92" s="21"/>
      <c r="O92" s="21"/>
      <c r="P92" s="19" t="s">
        <v>99</v>
      </c>
      <c r="Q92" s="20"/>
      <c r="R92" s="21"/>
      <c r="S92" s="21"/>
      <c r="T92" s="21"/>
    </row>
    <row r="93" spans="1:26" s="3" customFormat="1" ht="35.1" customHeight="1">
      <c r="A93" s="13" t="s">
        <v>54</v>
      </c>
      <c r="B93" s="10">
        <v>2.7446000000000002</v>
      </c>
      <c r="C93" s="22">
        <v>1101.22</v>
      </c>
      <c r="D93" s="10" t="s">
        <v>101</v>
      </c>
      <c r="E93" s="45">
        <f>B93*C93</f>
        <v>3022.4084120000002</v>
      </c>
      <c r="F93" s="13" t="s">
        <v>54</v>
      </c>
      <c r="G93" s="10">
        <v>2.7446000000000002</v>
      </c>
      <c r="H93" s="22">
        <v>1288.73</v>
      </c>
      <c r="I93" s="10" t="s">
        <v>101</v>
      </c>
      <c r="J93" s="45">
        <f>G93*H93</f>
        <v>3537.0483580000005</v>
      </c>
      <c r="K93" s="13" t="s">
        <v>54</v>
      </c>
      <c r="L93" s="10">
        <v>2.7446000000000002</v>
      </c>
      <c r="M93" s="34">
        <f>'3.1 เชื้อเพลิง'!C71</f>
        <v>0</v>
      </c>
      <c r="N93" s="10" t="s">
        <v>101</v>
      </c>
      <c r="O93" s="45">
        <f>L93*M93</f>
        <v>0</v>
      </c>
      <c r="P93" s="13" t="s">
        <v>54</v>
      </c>
      <c r="Q93" s="10">
        <v>2.7446000000000002</v>
      </c>
      <c r="R93" s="22"/>
      <c r="S93" s="10" t="s">
        <v>101</v>
      </c>
      <c r="T93" s="12">
        <f>Q93*R93</f>
        <v>0</v>
      </c>
    </row>
    <row r="94" spans="1:26" s="3" customFormat="1" ht="35.1" customHeight="1">
      <c r="A94" s="13" t="s">
        <v>103</v>
      </c>
      <c r="B94" s="10">
        <v>0.78400000000000003</v>
      </c>
      <c r="C94" s="22">
        <v>400</v>
      </c>
      <c r="D94" s="10" t="s">
        <v>101</v>
      </c>
      <c r="E94" s="45">
        <f>B94*C94</f>
        <v>313.60000000000002</v>
      </c>
      <c r="F94" s="13" t="s">
        <v>103</v>
      </c>
      <c r="G94" s="10">
        <v>0.78400000000000003</v>
      </c>
      <c r="H94" s="22">
        <v>600</v>
      </c>
      <c r="I94" s="10" t="s">
        <v>101</v>
      </c>
      <c r="J94" s="45">
        <f>G94*H94</f>
        <v>470.40000000000003</v>
      </c>
      <c r="K94" s="13" t="s">
        <v>103</v>
      </c>
      <c r="L94" s="10">
        <v>0.78400000000000003</v>
      </c>
      <c r="M94" s="34">
        <f>'3.1 เชื้อเพลิง'!E71</f>
        <v>0</v>
      </c>
      <c r="N94" s="10" t="s">
        <v>101</v>
      </c>
      <c r="O94" s="45">
        <f>L94*M94</f>
        <v>0</v>
      </c>
      <c r="P94" s="13" t="s">
        <v>103</v>
      </c>
      <c r="Q94" s="10">
        <v>0.78400000000000003</v>
      </c>
      <c r="R94" s="22"/>
      <c r="S94" s="10" t="s">
        <v>101</v>
      </c>
      <c r="T94" s="12">
        <f>Q94*R94</f>
        <v>0</v>
      </c>
      <c r="W94" s="23"/>
      <c r="X94" s="23"/>
      <c r="Z94" s="24"/>
    </row>
    <row r="95" spans="1:26" s="3" customFormat="1" ht="35.1" customHeight="1">
      <c r="A95" s="13" t="s">
        <v>106</v>
      </c>
      <c r="B95" s="10">
        <v>2.93</v>
      </c>
      <c r="C95" s="25">
        <v>178.94</v>
      </c>
      <c r="D95" s="10" t="s">
        <v>101</v>
      </c>
      <c r="E95" s="45">
        <f>B95*C95</f>
        <v>524.29420000000005</v>
      </c>
      <c r="F95" s="13" t="s">
        <v>106</v>
      </c>
      <c r="G95" s="10">
        <v>2.93</v>
      </c>
      <c r="H95" s="25">
        <v>101.89</v>
      </c>
      <c r="I95" s="10" t="s">
        <v>101</v>
      </c>
      <c r="J95" s="45">
        <f>G95*H95</f>
        <v>298.53770000000003</v>
      </c>
      <c r="K95" s="13" t="s">
        <v>106</v>
      </c>
      <c r="L95" s="10">
        <v>2.93</v>
      </c>
      <c r="M95" s="25">
        <f>'3.1 เชื้อเพลิง'!G71</f>
        <v>0</v>
      </c>
      <c r="N95" s="10" t="s">
        <v>101</v>
      </c>
      <c r="O95" s="45">
        <f>L95*M95</f>
        <v>0</v>
      </c>
      <c r="P95" s="13" t="s">
        <v>106</v>
      </c>
      <c r="Q95" s="10">
        <v>2.93</v>
      </c>
      <c r="R95" s="25"/>
      <c r="S95" s="10" t="s">
        <v>101</v>
      </c>
      <c r="T95" s="12">
        <f>Q95*R95</f>
        <v>0</v>
      </c>
    </row>
    <row r="96" spans="1:26" s="3" customFormat="1" ht="35.1" customHeight="1">
      <c r="A96" s="13" t="s">
        <v>107</v>
      </c>
      <c r="B96" s="10">
        <v>0.498</v>
      </c>
      <c r="C96" s="11"/>
      <c r="D96" s="10" t="s">
        <v>79</v>
      </c>
      <c r="E96" s="45">
        <f>B96*C96</f>
        <v>0</v>
      </c>
      <c r="F96" s="13" t="s">
        <v>107</v>
      </c>
      <c r="G96" s="10">
        <v>0.498</v>
      </c>
      <c r="H96" s="11"/>
      <c r="I96" s="10" t="s">
        <v>79</v>
      </c>
      <c r="J96" s="45">
        <f>G96*H96</f>
        <v>0</v>
      </c>
      <c r="K96" s="13" t="s">
        <v>107</v>
      </c>
      <c r="L96" s="10">
        <v>0.498</v>
      </c>
      <c r="M96" s="11"/>
      <c r="N96" s="10" t="s">
        <v>79</v>
      </c>
      <c r="O96" s="45">
        <f>L96*M96</f>
        <v>0</v>
      </c>
      <c r="P96" s="13" t="s">
        <v>107</v>
      </c>
      <c r="Q96" s="10">
        <v>0.498</v>
      </c>
      <c r="R96" s="11"/>
      <c r="S96" s="10" t="s">
        <v>79</v>
      </c>
      <c r="T96" s="12">
        <f>Q96*R96</f>
        <v>0</v>
      </c>
    </row>
    <row r="97" spans="1:20" s="3" customFormat="1" ht="35.1" customHeight="1">
      <c r="A97" s="51" t="s">
        <v>108</v>
      </c>
      <c r="B97" s="52"/>
      <c r="C97" s="52"/>
      <c r="D97" s="52"/>
      <c r="E97" s="46">
        <f>SUM(E93:E96)</f>
        <v>3860.3026120000004</v>
      </c>
      <c r="F97" s="51" t="s">
        <v>108</v>
      </c>
      <c r="G97" s="52"/>
      <c r="H97" s="52"/>
      <c r="I97" s="52"/>
      <c r="J97" s="46">
        <f>SUM(J93:J96)</f>
        <v>4305.9860580000004</v>
      </c>
      <c r="K97" s="51" t="s">
        <v>108</v>
      </c>
      <c r="L97" s="52"/>
      <c r="M97" s="52"/>
      <c r="N97" s="52"/>
      <c r="O97" s="49">
        <f>SUM(O93:O96)</f>
        <v>0</v>
      </c>
      <c r="P97" s="51" t="s">
        <v>108</v>
      </c>
      <c r="Q97" s="52"/>
      <c r="R97" s="52"/>
      <c r="S97" s="52"/>
      <c r="T97" s="31">
        <f>SUM(T93:T96)</f>
        <v>0</v>
      </c>
    </row>
    <row r="98" spans="1:20" ht="30" hidden="1" customHeight="1">
      <c r="A98" s="53" t="s">
        <v>109</v>
      </c>
      <c r="B98" s="54"/>
      <c r="C98" s="54"/>
      <c r="D98" s="54"/>
      <c r="E98" s="55"/>
      <c r="F98" s="53" t="s">
        <v>109</v>
      </c>
      <c r="G98" s="54"/>
      <c r="H98" s="54"/>
      <c r="I98" s="54"/>
      <c r="J98" s="55"/>
      <c r="K98" s="53" t="s">
        <v>109</v>
      </c>
      <c r="L98" s="54"/>
      <c r="M98" s="54"/>
      <c r="N98" s="54"/>
      <c r="O98" s="55"/>
      <c r="P98" s="53" t="s">
        <v>109</v>
      </c>
      <c r="Q98" s="54"/>
      <c r="R98" s="54"/>
      <c r="S98" s="54"/>
      <c r="T98" s="55"/>
    </row>
    <row r="99" spans="1:20" ht="30" hidden="1" customHeight="1">
      <c r="A99" s="15" t="s">
        <v>110</v>
      </c>
      <c r="B99" s="16">
        <v>0.20200000000000001</v>
      </c>
      <c r="C99" s="18"/>
      <c r="D99" s="16" t="s">
        <v>79</v>
      </c>
      <c r="E99" s="18">
        <f>B99*C99</f>
        <v>0</v>
      </c>
      <c r="F99" s="15" t="s">
        <v>110</v>
      </c>
      <c r="G99" s="16">
        <v>0.20200000000000001</v>
      </c>
      <c r="H99" s="18"/>
      <c r="I99" s="16" t="s">
        <v>79</v>
      </c>
      <c r="J99" s="18">
        <f>G99*H99</f>
        <v>0</v>
      </c>
      <c r="K99" s="15" t="s">
        <v>110</v>
      </c>
      <c r="L99" s="16">
        <v>0.20200000000000001</v>
      </c>
      <c r="M99" s="18"/>
      <c r="N99" s="16" t="s">
        <v>79</v>
      </c>
      <c r="O99" s="18">
        <f>L99*M99</f>
        <v>0</v>
      </c>
      <c r="P99" s="15" t="s">
        <v>110</v>
      </c>
      <c r="Q99" s="16">
        <v>0.20200000000000001</v>
      </c>
      <c r="R99" s="18"/>
      <c r="S99" s="16" t="s">
        <v>79</v>
      </c>
      <c r="T99" s="18">
        <f>Q99*R99</f>
        <v>0</v>
      </c>
    </row>
    <row r="100" spans="1:20" ht="30" hidden="1" customHeight="1">
      <c r="A100" s="15" t="s">
        <v>111</v>
      </c>
      <c r="B100" s="16">
        <v>0.93210000000000004</v>
      </c>
      <c r="C100" s="18"/>
      <c r="D100" s="16" t="s">
        <v>79</v>
      </c>
      <c r="E100" s="18">
        <f>B100*C100</f>
        <v>0</v>
      </c>
      <c r="F100" s="15" t="s">
        <v>111</v>
      </c>
      <c r="G100" s="16">
        <v>0.93210000000000004</v>
      </c>
      <c r="H100" s="18"/>
      <c r="I100" s="16" t="s">
        <v>79</v>
      </c>
      <c r="J100" s="18">
        <f>G100*H100</f>
        <v>0</v>
      </c>
      <c r="K100" s="15" t="s">
        <v>111</v>
      </c>
      <c r="L100" s="16">
        <v>0.93210000000000004</v>
      </c>
      <c r="M100" s="18"/>
      <c r="N100" s="16" t="s">
        <v>79</v>
      </c>
      <c r="O100" s="18">
        <f>L100*M100</f>
        <v>0</v>
      </c>
      <c r="P100" s="15" t="s">
        <v>111</v>
      </c>
      <c r="Q100" s="16">
        <v>0.93210000000000004</v>
      </c>
      <c r="R100" s="18"/>
      <c r="S100" s="16" t="s">
        <v>79</v>
      </c>
      <c r="T100" s="18">
        <f>Q100*R100</f>
        <v>0</v>
      </c>
    </row>
    <row r="101" spans="1:20" ht="30" hidden="1" customHeight="1">
      <c r="A101" s="15" t="s">
        <v>112</v>
      </c>
      <c r="B101" s="16">
        <v>1.0377000000000001</v>
      </c>
      <c r="C101" s="18"/>
      <c r="D101" s="16" t="s">
        <v>79</v>
      </c>
      <c r="E101" s="18">
        <f>B101*C101</f>
        <v>0</v>
      </c>
      <c r="F101" s="15" t="s">
        <v>112</v>
      </c>
      <c r="G101" s="16">
        <v>1.0377000000000001</v>
      </c>
      <c r="H101" s="18"/>
      <c r="I101" s="16" t="s">
        <v>79</v>
      </c>
      <c r="J101" s="18">
        <f>G101*H101</f>
        <v>0</v>
      </c>
      <c r="K101" s="15" t="s">
        <v>112</v>
      </c>
      <c r="L101" s="16">
        <v>1.0377000000000001</v>
      </c>
      <c r="M101" s="18"/>
      <c r="N101" s="16" t="s">
        <v>79</v>
      </c>
      <c r="O101" s="18">
        <f>L101*M101</f>
        <v>0</v>
      </c>
      <c r="P101" s="15" t="s">
        <v>112</v>
      </c>
      <c r="Q101" s="16">
        <v>1.0377000000000001</v>
      </c>
      <c r="R101" s="18"/>
      <c r="S101" s="16" t="s">
        <v>79</v>
      </c>
      <c r="T101" s="18">
        <f>Q101*R101</f>
        <v>0</v>
      </c>
    </row>
    <row r="102" spans="1:20" ht="30" hidden="1" customHeight="1">
      <c r="A102" s="15" t="s">
        <v>113</v>
      </c>
      <c r="B102" s="16">
        <v>0.47399999999999998</v>
      </c>
      <c r="C102" s="26"/>
      <c r="D102" s="16" t="s">
        <v>79</v>
      </c>
      <c r="E102" s="18">
        <f>B102*C102</f>
        <v>0</v>
      </c>
      <c r="F102" s="15" t="s">
        <v>113</v>
      </c>
      <c r="G102" s="16">
        <v>0.47399999999999998</v>
      </c>
      <c r="H102" s="26"/>
      <c r="I102" s="16" t="s">
        <v>79</v>
      </c>
      <c r="J102" s="18">
        <f>G102*H102</f>
        <v>0</v>
      </c>
      <c r="K102" s="15" t="s">
        <v>113</v>
      </c>
      <c r="L102" s="16">
        <v>0.47399999999999998</v>
      </c>
      <c r="M102" s="26"/>
      <c r="N102" s="16" t="s">
        <v>79</v>
      </c>
      <c r="O102" s="18">
        <f>L102*M102</f>
        <v>0</v>
      </c>
      <c r="P102" s="15" t="s">
        <v>113</v>
      </c>
      <c r="Q102" s="16">
        <v>0.47399999999999998</v>
      </c>
      <c r="R102" s="26"/>
      <c r="S102" s="16" t="s">
        <v>79</v>
      </c>
      <c r="T102" s="18">
        <f>Q102*R102</f>
        <v>0</v>
      </c>
    </row>
    <row r="103" spans="1:20" ht="30" hidden="1" customHeight="1">
      <c r="A103" s="15" t="s">
        <v>114</v>
      </c>
      <c r="B103" s="16">
        <v>0.89600000000000002</v>
      </c>
      <c r="C103" s="18"/>
      <c r="D103" s="16" t="s">
        <v>79</v>
      </c>
      <c r="E103" s="18">
        <f t="shared" ref="E103:E110" si="24">B103*C103</f>
        <v>0</v>
      </c>
      <c r="F103" s="15" t="s">
        <v>114</v>
      </c>
      <c r="G103" s="16">
        <v>0.89600000000000002</v>
      </c>
      <c r="H103" s="18"/>
      <c r="I103" s="16" t="s">
        <v>79</v>
      </c>
      <c r="J103" s="18">
        <f t="shared" ref="J103:J110" si="25">G103*H103</f>
        <v>0</v>
      </c>
      <c r="K103" s="15" t="s">
        <v>114</v>
      </c>
      <c r="L103" s="16">
        <v>0.89600000000000002</v>
      </c>
      <c r="M103" s="18"/>
      <c r="N103" s="16" t="s">
        <v>79</v>
      </c>
      <c r="O103" s="18">
        <f t="shared" ref="O103:O110" si="26">L103*M103</f>
        <v>0</v>
      </c>
      <c r="P103" s="15" t="s">
        <v>114</v>
      </c>
      <c r="Q103" s="16">
        <v>0.89600000000000002</v>
      </c>
      <c r="R103" s="18"/>
      <c r="S103" s="16" t="s">
        <v>79</v>
      </c>
      <c r="T103" s="18">
        <f t="shared" ref="T103:T110" si="27">Q103*R103</f>
        <v>0</v>
      </c>
    </row>
    <row r="104" spans="1:20" ht="30" hidden="1" customHeight="1">
      <c r="A104" s="15" t="s">
        <v>115</v>
      </c>
      <c r="B104" s="16">
        <v>0.13800000000000001</v>
      </c>
      <c r="C104" s="18"/>
      <c r="D104" s="16" t="s">
        <v>79</v>
      </c>
      <c r="E104" s="18">
        <f t="shared" si="24"/>
        <v>0</v>
      </c>
      <c r="F104" s="15" t="s">
        <v>115</v>
      </c>
      <c r="G104" s="16">
        <v>0.13800000000000001</v>
      </c>
      <c r="H104" s="18"/>
      <c r="I104" s="16" t="s">
        <v>79</v>
      </c>
      <c r="J104" s="18">
        <f t="shared" si="25"/>
        <v>0</v>
      </c>
      <c r="K104" s="15" t="s">
        <v>115</v>
      </c>
      <c r="L104" s="16">
        <v>0.13800000000000001</v>
      </c>
      <c r="M104" s="18"/>
      <c r="N104" s="16" t="s">
        <v>79</v>
      </c>
      <c r="O104" s="18">
        <f t="shared" si="26"/>
        <v>0</v>
      </c>
      <c r="P104" s="15" t="s">
        <v>115</v>
      </c>
      <c r="Q104" s="16">
        <v>0.13800000000000001</v>
      </c>
      <c r="R104" s="18"/>
      <c r="S104" s="16" t="s">
        <v>79</v>
      </c>
      <c r="T104" s="18">
        <f t="shared" si="27"/>
        <v>0</v>
      </c>
    </row>
    <row r="105" spans="1:20" ht="30" hidden="1" customHeight="1">
      <c r="A105" s="15" t="s">
        <v>116</v>
      </c>
      <c r="B105" s="16">
        <v>1.26</v>
      </c>
      <c r="C105" s="18"/>
      <c r="D105" s="16" t="s">
        <v>79</v>
      </c>
      <c r="E105" s="18">
        <f t="shared" si="24"/>
        <v>0</v>
      </c>
      <c r="F105" s="15" t="s">
        <v>116</v>
      </c>
      <c r="G105" s="16">
        <v>1.26</v>
      </c>
      <c r="H105" s="18"/>
      <c r="I105" s="16" t="s">
        <v>79</v>
      </c>
      <c r="J105" s="18">
        <f t="shared" si="25"/>
        <v>0</v>
      </c>
      <c r="K105" s="15" t="s">
        <v>116</v>
      </c>
      <c r="L105" s="16">
        <v>1.26</v>
      </c>
      <c r="M105" s="18"/>
      <c r="N105" s="16" t="s">
        <v>79</v>
      </c>
      <c r="O105" s="18">
        <f t="shared" si="26"/>
        <v>0</v>
      </c>
      <c r="P105" s="15" t="s">
        <v>116</v>
      </c>
      <c r="Q105" s="16">
        <v>1.26</v>
      </c>
      <c r="R105" s="18"/>
      <c r="S105" s="16" t="s">
        <v>79</v>
      </c>
      <c r="T105" s="18">
        <f t="shared" si="27"/>
        <v>0</v>
      </c>
    </row>
    <row r="106" spans="1:20" ht="30" hidden="1" customHeight="1">
      <c r="A106" s="15" t="s">
        <v>117</v>
      </c>
      <c r="B106" s="16">
        <v>2.66</v>
      </c>
      <c r="C106" s="18"/>
      <c r="D106" s="16" t="s">
        <v>79</v>
      </c>
      <c r="E106" s="18">
        <f t="shared" si="24"/>
        <v>0</v>
      </c>
      <c r="F106" s="15" t="s">
        <v>117</v>
      </c>
      <c r="G106" s="16">
        <v>2.66</v>
      </c>
      <c r="H106" s="18"/>
      <c r="I106" s="16" t="s">
        <v>79</v>
      </c>
      <c r="J106" s="18">
        <f t="shared" si="25"/>
        <v>0</v>
      </c>
      <c r="K106" s="15" t="s">
        <v>117</v>
      </c>
      <c r="L106" s="16">
        <v>2.66</v>
      </c>
      <c r="M106" s="18"/>
      <c r="N106" s="16" t="s">
        <v>79</v>
      </c>
      <c r="O106" s="18">
        <f t="shared" si="26"/>
        <v>0</v>
      </c>
      <c r="P106" s="15" t="s">
        <v>117</v>
      </c>
      <c r="Q106" s="16">
        <v>2.66</v>
      </c>
      <c r="R106" s="18"/>
      <c r="S106" s="16" t="s">
        <v>79</v>
      </c>
      <c r="T106" s="18">
        <f t="shared" si="27"/>
        <v>0</v>
      </c>
    </row>
    <row r="107" spans="1:20" ht="30" hidden="1" customHeight="1">
      <c r="A107" s="15" t="s">
        <v>118</v>
      </c>
      <c r="B107" s="16">
        <v>5.9653</v>
      </c>
      <c r="C107" s="18"/>
      <c r="D107" s="16" t="s">
        <v>79</v>
      </c>
      <c r="E107" s="18">
        <f t="shared" si="24"/>
        <v>0</v>
      </c>
      <c r="F107" s="15" t="s">
        <v>118</v>
      </c>
      <c r="G107" s="16">
        <v>5.9653</v>
      </c>
      <c r="H107" s="18"/>
      <c r="I107" s="16" t="s">
        <v>79</v>
      </c>
      <c r="J107" s="18">
        <f t="shared" si="25"/>
        <v>0</v>
      </c>
      <c r="K107" s="15" t="s">
        <v>118</v>
      </c>
      <c r="L107" s="16">
        <v>5.9653</v>
      </c>
      <c r="M107" s="18"/>
      <c r="N107" s="16" t="s">
        <v>79</v>
      </c>
      <c r="O107" s="18">
        <f t="shared" si="26"/>
        <v>0</v>
      </c>
      <c r="P107" s="15" t="s">
        <v>118</v>
      </c>
      <c r="Q107" s="16">
        <v>5.9653</v>
      </c>
      <c r="R107" s="18"/>
      <c r="S107" s="16" t="s">
        <v>79</v>
      </c>
      <c r="T107" s="18">
        <f t="shared" si="27"/>
        <v>0</v>
      </c>
    </row>
    <row r="108" spans="1:20" ht="30" hidden="1" customHeight="1">
      <c r="A108" s="15" t="s">
        <v>119</v>
      </c>
      <c r="B108" s="16">
        <v>1.58</v>
      </c>
      <c r="C108" s="18"/>
      <c r="D108" s="16" t="s">
        <v>79</v>
      </c>
      <c r="E108" s="18">
        <f t="shared" si="24"/>
        <v>0</v>
      </c>
      <c r="F108" s="15" t="s">
        <v>119</v>
      </c>
      <c r="G108" s="16">
        <v>1.58</v>
      </c>
      <c r="H108" s="18"/>
      <c r="I108" s="16" t="s">
        <v>79</v>
      </c>
      <c r="J108" s="18">
        <f t="shared" si="25"/>
        <v>0</v>
      </c>
      <c r="K108" s="15" t="s">
        <v>119</v>
      </c>
      <c r="L108" s="16">
        <v>1.58</v>
      </c>
      <c r="M108" s="18"/>
      <c r="N108" s="16" t="s">
        <v>79</v>
      </c>
      <c r="O108" s="18">
        <f t="shared" si="26"/>
        <v>0</v>
      </c>
      <c r="P108" s="15" t="s">
        <v>119</v>
      </c>
      <c r="Q108" s="16">
        <v>1.58</v>
      </c>
      <c r="R108" s="18"/>
      <c r="S108" s="16" t="s">
        <v>79</v>
      </c>
      <c r="T108" s="18">
        <f t="shared" si="27"/>
        <v>0</v>
      </c>
    </row>
    <row r="109" spans="1:20" ht="30" hidden="1" customHeight="1">
      <c r="A109" s="15" t="s">
        <v>120</v>
      </c>
      <c r="B109" s="16">
        <v>0.32300000000000001</v>
      </c>
      <c r="C109" s="18"/>
      <c r="D109" s="16" t="s">
        <v>79</v>
      </c>
      <c r="E109" s="18">
        <f t="shared" si="24"/>
        <v>0</v>
      </c>
      <c r="F109" s="15" t="s">
        <v>120</v>
      </c>
      <c r="G109" s="16">
        <v>0.32300000000000001</v>
      </c>
      <c r="H109" s="18"/>
      <c r="I109" s="16" t="s">
        <v>79</v>
      </c>
      <c r="J109" s="18">
        <f t="shared" si="25"/>
        <v>0</v>
      </c>
      <c r="K109" s="15" t="s">
        <v>120</v>
      </c>
      <c r="L109" s="16">
        <v>0.32300000000000001</v>
      </c>
      <c r="M109" s="18"/>
      <c r="N109" s="16" t="s">
        <v>79</v>
      </c>
      <c r="O109" s="18">
        <f t="shared" si="26"/>
        <v>0</v>
      </c>
      <c r="P109" s="15" t="s">
        <v>120</v>
      </c>
      <c r="Q109" s="16">
        <v>0.32300000000000001</v>
      </c>
      <c r="R109" s="18"/>
      <c r="S109" s="16" t="s">
        <v>79</v>
      </c>
      <c r="T109" s="18">
        <f t="shared" si="27"/>
        <v>0</v>
      </c>
    </row>
    <row r="110" spans="1:20" ht="30" hidden="1" customHeight="1">
      <c r="A110" s="15" t="s">
        <v>121</v>
      </c>
      <c r="B110" s="16">
        <v>0.32490000000000002</v>
      </c>
      <c r="C110" s="18"/>
      <c r="D110" s="16" t="s">
        <v>79</v>
      </c>
      <c r="E110" s="18">
        <f t="shared" si="24"/>
        <v>0</v>
      </c>
      <c r="F110" s="15" t="s">
        <v>121</v>
      </c>
      <c r="G110" s="16">
        <v>0.32490000000000002</v>
      </c>
      <c r="H110" s="18"/>
      <c r="I110" s="16" t="s">
        <v>79</v>
      </c>
      <c r="J110" s="18">
        <f t="shared" si="25"/>
        <v>0</v>
      </c>
      <c r="K110" s="15" t="s">
        <v>121</v>
      </c>
      <c r="L110" s="16">
        <v>0.32490000000000002</v>
      </c>
      <c r="M110" s="18"/>
      <c r="N110" s="16" t="s">
        <v>79</v>
      </c>
      <c r="O110" s="18">
        <f t="shared" si="26"/>
        <v>0</v>
      </c>
      <c r="P110" s="15" t="s">
        <v>121</v>
      </c>
      <c r="Q110" s="16">
        <v>0.32490000000000002</v>
      </c>
      <c r="R110" s="18"/>
      <c r="S110" s="16" t="s">
        <v>79</v>
      </c>
      <c r="T110" s="18">
        <f t="shared" si="27"/>
        <v>0</v>
      </c>
    </row>
    <row r="111" spans="1:20" s="3" customFormat="1" ht="30" hidden="1" customHeight="1">
      <c r="A111" s="51" t="s">
        <v>122</v>
      </c>
      <c r="B111" s="52"/>
      <c r="C111" s="52"/>
      <c r="D111" s="52"/>
      <c r="E111" s="14">
        <f>SUM(E99:E110)</f>
        <v>0</v>
      </c>
      <c r="F111" s="51" t="s">
        <v>122</v>
      </c>
      <c r="G111" s="52"/>
      <c r="H111" s="52"/>
      <c r="I111" s="52"/>
      <c r="J111" s="14">
        <f>SUM(J99:J110)</f>
        <v>0</v>
      </c>
      <c r="K111" s="51" t="s">
        <v>122</v>
      </c>
      <c r="L111" s="52"/>
      <c r="M111" s="52"/>
      <c r="N111" s="52"/>
      <c r="O111" s="14">
        <f>SUM(O99:O110)</f>
        <v>0</v>
      </c>
      <c r="P111" s="51" t="s">
        <v>122</v>
      </c>
      <c r="Q111" s="52"/>
      <c r="R111" s="52"/>
      <c r="S111" s="52"/>
      <c r="T111" s="14">
        <f>SUM(T99:T110)</f>
        <v>0</v>
      </c>
    </row>
    <row r="112" spans="1:20" ht="30" hidden="1" customHeight="1">
      <c r="A112" s="27" t="s">
        <v>123</v>
      </c>
      <c r="B112" s="28"/>
      <c r="C112" s="29"/>
      <c r="D112" s="29"/>
      <c r="E112" s="29"/>
      <c r="F112" s="27" t="s">
        <v>123</v>
      </c>
      <c r="G112" s="28"/>
      <c r="H112" s="29"/>
      <c r="I112" s="29"/>
      <c r="J112" s="29"/>
      <c r="K112" s="27" t="s">
        <v>123</v>
      </c>
      <c r="L112" s="28"/>
      <c r="M112" s="29"/>
      <c r="N112" s="29"/>
      <c r="O112" s="29"/>
      <c r="P112" s="27" t="s">
        <v>123</v>
      </c>
      <c r="Q112" s="28"/>
      <c r="R112" s="29"/>
      <c r="S112" s="29"/>
      <c r="T112" s="29"/>
    </row>
    <row r="113" spans="1:20" ht="30" hidden="1" customHeight="1">
      <c r="A113" s="15" t="s">
        <v>124</v>
      </c>
      <c r="B113" s="16">
        <v>2.399</v>
      </c>
      <c r="C113" s="18"/>
      <c r="D113" s="16" t="s">
        <v>79</v>
      </c>
      <c r="E113" s="18">
        <f>B113*C113</f>
        <v>0</v>
      </c>
      <c r="F113" s="15" t="s">
        <v>124</v>
      </c>
      <c r="G113" s="16">
        <v>2.399</v>
      </c>
      <c r="H113" s="18"/>
      <c r="I113" s="16" t="s">
        <v>79</v>
      </c>
      <c r="J113" s="18">
        <f>G113*H113</f>
        <v>0</v>
      </c>
      <c r="K113" s="15" t="s">
        <v>124</v>
      </c>
      <c r="L113" s="16">
        <v>2.399</v>
      </c>
      <c r="M113" s="18"/>
      <c r="N113" s="16" t="s">
        <v>79</v>
      </c>
      <c r="O113" s="18">
        <f>L113*M113</f>
        <v>0</v>
      </c>
      <c r="P113" s="15" t="s">
        <v>124</v>
      </c>
      <c r="Q113" s="16">
        <v>2.399</v>
      </c>
      <c r="R113" s="18"/>
      <c r="S113" s="16" t="s">
        <v>79</v>
      </c>
      <c r="T113" s="18">
        <f>Q113*R113</f>
        <v>0</v>
      </c>
    </row>
    <row r="114" spans="1:20" ht="30" hidden="1" customHeight="1">
      <c r="A114" s="15" t="s">
        <v>125</v>
      </c>
      <c r="B114" s="16">
        <v>1.238</v>
      </c>
      <c r="C114" s="26"/>
      <c r="D114" s="16" t="s">
        <v>79</v>
      </c>
      <c r="E114" s="18">
        <f>B114*C114</f>
        <v>0</v>
      </c>
      <c r="F114" s="15" t="s">
        <v>125</v>
      </c>
      <c r="G114" s="16">
        <v>1.238</v>
      </c>
      <c r="H114" s="26"/>
      <c r="I114" s="16" t="s">
        <v>79</v>
      </c>
      <c r="J114" s="18">
        <f>G114*H114</f>
        <v>0</v>
      </c>
      <c r="K114" s="15" t="s">
        <v>125</v>
      </c>
      <c r="L114" s="16">
        <v>1.238</v>
      </c>
      <c r="M114" s="26"/>
      <c r="N114" s="16" t="s">
        <v>79</v>
      </c>
      <c r="O114" s="18">
        <f>L114*M114</f>
        <v>0</v>
      </c>
      <c r="P114" s="15" t="s">
        <v>125</v>
      </c>
      <c r="Q114" s="16">
        <v>1.238</v>
      </c>
      <c r="R114" s="26"/>
      <c r="S114" s="16" t="s">
        <v>79</v>
      </c>
      <c r="T114" s="18">
        <f>Q114*R114</f>
        <v>0</v>
      </c>
    </row>
    <row r="115" spans="1:20" ht="30" hidden="1" customHeight="1">
      <c r="A115" s="15" t="s">
        <v>126</v>
      </c>
      <c r="B115" s="16">
        <v>0.44190000000000002</v>
      </c>
      <c r="C115" s="18"/>
      <c r="D115" s="16" t="s">
        <v>79</v>
      </c>
      <c r="E115" s="18">
        <f>B115*C115</f>
        <v>0</v>
      </c>
      <c r="F115" s="15" t="s">
        <v>126</v>
      </c>
      <c r="G115" s="16">
        <v>0.44190000000000002</v>
      </c>
      <c r="H115" s="18"/>
      <c r="I115" s="16" t="s">
        <v>79</v>
      </c>
      <c r="J115" s="18">
        <f>G115*H115</f>
        <v>0</v>
      </c>
      <c r="K115" s="15" t="s">
        <v>126</v>
      </c>
      <c r="L115" s="16">
        <v>0.44190000000000002</v>
      </c>
      <c r="M115" s="18"/>
      <c r="N115" s="16" t="s">
        <v>79</v>
      </c>
      <c r="O115" s="18">
        <f>L115*M115</f>
        <v>0</v>
      </c>
      <c r="P115" s="15" t="s">
        <v>126</v>
      </c>
      <c r="Q115" s="16">
        <v>0.44190000000000002</v>
      </c>
      <c r="R115" s="18"/>
      <c r="S115" s="16" t="s">
        <v>79</v>
      </c>
      <c r="T115" s="18">
        <f>Q115*R115</f>
        <v>0</v>
      </c>
    </row>
    <row r="116" spans="1:20" s="3" customFormat="1" ht="30" hidden="1" customHeight="1">
      <c r="A116" s="51" t="s">
        <v>127</v>
      </c>
      <c r="B116" s="52"/>
      <c r="C116" s="52"/>
      <c r="D116" s="52"/>
      <c r="E116" s="14">
        <f>SUM(E113:E115)</f>
        <v>0</v>
      </c>
      <c r="F116" s="51" t="s">
        <v>127</v>
      </c>
      <c r="G116" s="52"/>
      <c r="H116" s="52"/>
      <c r="I116" s="52"/>
      <c r="J116" s="14">
        <f>SUM(J113:J115)</f>
        <v>0</v>
      </c>
      <c r="K116" s="51" t="s">
        <v>127</v>
      </c>
      <c r="L116" s="52"/>
      <c r="M116" s="52"/>
      <c r="N116" s="52"/>
      <c r="O116" s="14">
        <f>SUM(O113:O115)</f>
        <v>0</v>
      </c>
      <c r="P116" s="51" t="s">
        <v>127</v>
      </c>
      <c r="Q116" s="52"/>
      <c r="R116" s="52"/>
      <c r="S116" s="52"/>
      <c r="T116" s="14">
        <f>SUM(T113:T115)</f>
        <v>0</v>
      </c>
    </row>
    <row r="117" spans="1:20" s="3" customFormat="1" ht="35.1" customHeight="1">
      <c r="A117" s="51" t="s">
        <v>128</v>
      </c>
      <c r="B117" s="52"/>
      <c r="C117" s="52"/>
      <c r="D117" s="52"/>
      <c r="E117" s="48">
        <f>SUM(E72,E91,E97,E111,E116)</f>
        <v>5851.7792120000004</v>
      </c>
      <c r="F117" s="51" t="s">
        <v>128</v>
      </c>
      <c r="G117" s="52"/>
      <c r="H117" s="52"/>
      <c r="I117" s="52"/>
      <c r="J117" s="48">
        <f>SUM(J72,J91,J97,J111,J116)</f>
        <v>6233.0296580000004</v>
      </c>
      <c r="K117" s="51" t="s">
        <v>128</v>
      </c>
      <c r="L117" s="52"/>
      <c r="M117" s="52"/>
      <c r="N117" s="52"/>
      <c r="O117" s="48">
        <f>SUM(O72,O91,O97,O111,O116)</f>
        <v>1909.5854999999999</v>
      </c>
      <c r="P117" s="51" t="s">
        <v>128</v>
      </c>
      <c r="Q117" s="52"/>
      <c r="R117" s="52"/>
      <c r="S117" s="52"/>
      <c r="T117" s="30">
        <f>SUM(T72,T91,T97,T111,T116)</f>
        <v>0</v>
      </c>
    </row>
  </sheetData>
  <mergeCells count="144">
    <mergeCell ref="A57:D57"/>
    <mergeCell ref="A2:E2"/>
    <mergeCell ref="A3:E3"/>
    <mergeCell ref="A4:E4"/>
    <mergeCell ref="A6:E6"/>
    <mergeCell ref="A12:D12"/>
    <mergeCell ref="A13:E13"/>
    <mergeCell ref="A31:D31"/>
    <mergeCell ref="A37:D37"/>
    <mergeCell ref="A38:E38"/>
    <mergeCell ref="A51:D51"/>
    <mergeCell ref="A56:D56"/>
    <mergeCell ref="F56:I56"/>
    <mergeCell ref="F57:I57"/>
    <mergeCell ref="K2:O2"/>
    <mergeCell ref="K3:O3"/>
    <mergeCell ref="K4:O4"/>
    <mergeCell ref="K6:O6"/>
    <mergeCell ref="K12:N12"/>
    <mergeCell ref="K13:O13"/>
    <mergeCell ref="K31:N31"/>
    <mergeCell ref="K37:N37"/>
    <mergeCell ref="K38:O38"/>
    <mergeCell ref="K51:N51"/>
    <mergeCell ref="K56:N56"/>
    <mergeCell ref="K57:N57"/>
    <mergeCell ref="F13:J13"/>
    <mergeCell ref="F31:I31"/>
    <mergeCell ref="F37:I37"/>
    <mergeCell ref="F38:J38"/>
    <mergeCell ref="F51:I51"/>
    <mergeCell ref="F2:J2"/>
    <mergeCell ref="F3:J3"/>
    <mergeCell ref="F4:J4"/>
    <mergeCell ref="F6:J6"/>
    <mergeCell ref="F12:I12"/>
    <mergeCell ref="P56:S56"/>
    <mergeCell ref="P57:S57"/>
    <mergeCell ref="U2:Y2"/>
    <mergeCell ref="U3:Y3"/>
    <mergeCell ref="U4:Y4"/>
    <mergeCell ref="U6:Y6"/>
    <mergeCell ref="U12:X12"/>
    <mergeCell ref="U13:Y13"/>
    <mergeCell ref="U31:X31"/>
    <mergeCell ref="U37:X37"/>
    <mergeCell ref="U38:Y38"/>
    <mergeCell ref="U51:X51"/>
    <mergeCell ref="U56:X56"/>
    <mergeCell ref="U57:X57"/>
    <mergeCell ref="P13:T13"/>
    <mergeCell ref="P31:S31"/>
    <mergeCell ref="P37:S37"/>
    <mergeCell ref="P38:T38"/>
    <mergeCell ref="P51:S51"/>
    <mergeCell ref="P2:T2"/>
    <mergeCell ref="P3:T3"/>
    <mergeCell ref="P4:T4"/>
    <mergeCell ref="P6:T6"/>
    <mergeCell ref="P12:S12"/>
    <mergeCell ref="Z56:AC56"/>
    <mergeCell ref="Z57:AC57"/>
    <mergeCell ref="AE2:AI2"/>
    <mergeCell ref="AE3:AI3"/>
    <mergeCell ref="AE4:AI4"/>
    <mergeCell ref="AE6:AI6"/>
    <mergeCell ref="AE12:AH12"/>
    <mergeCell ref="AE13:AI13"/>
    <mergeCell ref="AE31:AH31"/>
    <mergeCell ref="AE37:AH37"/>
    <mergeCell ref="AE38:AI38"/>
    <mergeCell ref="AE51:AH51"/>
    <mergeCell ref="AE56:AH56"/>
    <mergeCell ref="AE57:AH57"/>
    <mergeCell ref="Z13:AD13"/>
    <mergeCell ref="Z31:AC31"/>
    <mergeCell ref="Z37:AC37"/>
    <mergeCell ref="Z38:AD38"/>
    <mergeCell ref="Z51:AC51"/>
    <mergeCell ref="Z2:AD2"/>
    <mergeCell ref="Z3:AD3"/>
    <mergeCell ref="Z4:AD4"/>
    <mergeCell ref="Z6:AD6"/>
    <mergeCell ref="Z12:AC12"/>
    <mergeCell ref="AJ56:AM56"/>
    <mergeCell ref="AJ57:AM57"/>
    <mergeCell ref="AJ13:AN13"/>
    <mergeCell ref="AJ31:AM31"/>
    <mergeCell ref="AJ37:AM37"/>
    <mergeCell ref="AJ38:AN38"/>
    <mergeCell ref="AJ51:AM51"/>
    <mergeCell ref="AJ2:AN2"/>
    <mergeCell ref="AJ3:AN3"/>
    <mergeCell ref="AJ4:AN4"/>
    <mergeCell ref="AJ6:AN6"/>
    <mergeCell ref="AJ12:AM12"/>
    <mergeCell ref="K64:O64"/>
    <mergeCell ref="P64:T64"/>
    <mergeCell ref="A66:E66"/>
    <mergeCell ref="F66:J66"/>
    <mergeCell ref="K66:O66"/>
    <mergeCell ref="P66:T66"/>
    <mergeCell ref="A64:E64"/>
    <mergeCell ref="F64:J64"/>
    <mergeCell ref="K62:O62"/>
    <mergeCell ref="P62:T62"/>
    <mergeCell ref="A63:E63"/>
    <mergeCell ref="F63:J63"/>
    <mergeCell ref="K63:O63"/>
    <mergeCell ref="P63:T63"/>
    <mergeCell ref="A62:E62"/>
    <mergeCell ref="F62:J62"/>
    <mergeCell ref="K91:N91"/>
    <mergeCell ref="P91:S91"/>
    <mergeCell ref="A97:D97"/>
    <mergeCell ref="F97:I97"/>
    <mergeCell ref="K97:N97"/>
    <mergeCell ref="P97:S97"/>
    <mergeCell ref="A91:D91"/>
    <mergeCell ref="F91:I91"/>
    <mergeCell ref="K72:N72"/>
    <mergeCell ref="P72:S72"/>
    <mergeCell ref="A73:E73"/>
    <mergeCell ref="F73:J73"/>
    <mergeCell ref="K73:O73"/>
    <mergeCell ref="P73:T73"/>
    <mergeCell ref="A72:D72"/>
    <mergeCell ref="F72:I72"/>
    <mergeCell ref="K116:N116"/>
    <mergeCell ref="P116:S116"/>
    <mergeCell ref="A117:D117"/>
    <mergeCell ref="F117:I117"/>
    <mergeCell ref="K117:N117"/>
    <mergeCell ref="P117:S117"/>
    <mergeCell ref="A116:D116"/>
    <mergeCell ref="F116:I116"/>
    <mergeCell ref="K98:O98"/>
    <mergeCell ref="P98:T98"/>
    <mergeCell ref="A111:D111"/>
    <mergeCell ref="F111:I111"/>
    <mergeCell ref="K111:N111"/>
    <mergeCell ref="P111:S111"/>
    <mergeCell ref="A98:E98"/>
    <mergeCell ref="F98:J98"/>
  </mergeCells>
  <printOptions horizontalCentered="1"/>
  <pageMargins left="0.47244094488188981" right="0.39370078740157483" top="0.59055118110236227" bottom="0.39370078740157483" header="0" footer="0"/>
  <pageSetup paperSize="9" scale="59" orientation="portrait" r:id="rId1"/>
  <colBreaks count="1" manualBreakCount="1">
    <brk id="4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view="pageBreakPreview" zoomScale="70" zoomScaleNormal="70" zoomScaleSheetLayoutView="70" workbookViewId="0">
      <selection activeCell="E28" sqref="E28"/>
    </sheetView>
  </sheetViews>
  <sheetFormatPr defaultColWidth="9" defaultRowHeight="15"/>
  <cols>
    <col min="1" max="1" width="15.625" style="218" customWidth="1"/>
    <col min="2" max="8" width="12.625" style="218" customWidth="1"/>
    <col min="9" max="11" width="9" style="218"/>
    <col min="12" max="12" width="12.625" style="218" customWidth="1"/>
    <col min="13" max="22" width="10.625" style="218" customWidth="1"/>
    <col min="23" max="23" width="14.625" style="218" customWidth="1"/>
    <col min="24" max="16384" width="9" style="218"/>
  </cols>
  <sheetData>
    <row r="1" spans="1:23" ht="24.95" customHeight="1" thickBot="1">
      <c r="A1" s="216" t="s">
        <v>180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 t="s">
        <v>175</v>
      </c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1:23" ht="24.95" customHeight="1" thickTop="1">
      <c r="A2" s="219" t="s">
        <v>1</v>
      </c>
      <c r="B2" s="220" t="s">
        <v>69</v>
      </c>
      <c r="C2" s="221"/>
      <c r="D2" s="222"/>
      <c r="E2" s="221" t="s">
        <v>81</v>
      </c>
      <c r="F2" s="221"/>
      <c r="G2" s="221"/>
      <c r="H2" s="221"/>
      <c r="I2" s="223" t="s">
        <v>151</v>
      </c>
      <c r="J2" s="221"/>
      <c r="K2" s="221"/>
      <c r="L2" s="224" t="s">
        <v>1</v>
      </c>
      <c r="M2" s="225" t="s">
        <v>69</v>
      </c>
      <c r="N2" s="226"/>
      <c r="O2" s="226"/>
      <c r="P2" s="226" t="s">
        <v>81</v>
      </c>
      <c r="Q2" s="226"/>
      <c r="R2" s="226"/>
      <c r="S2" s="226"/>
      <c r="T2" s="226" t="s">
        <v>151</v>
      </c>
      <c r="U2" s="226"/>
      <c r="V2" s="227"/>
      <c r="W2" s="228" t="s">
        <v>210</v>
      </c>
    </row>
    <row r="3" spans="1:23" ht="20.100000000000001" customHeight="1">
      <c r="A3" s="229"/>
      <c r="B3" s="230" t="s">
        <v>45</v>
      </c>
      <c r="C3" s="231" t="s">
        <v>147</v>
      </c>
      <c r="D3" s="232" t="s">
        <v>78</v>
      </c>
      <c r="E3" s="231" t="s">
        <v>78</v>
      </c>
      <c r="F3" s="231" t="s">
        <v>148</v>
      </c>
      <c r="G3" s="231" t="s">
        <v>149</v>
      </c>
      <c r="H3" s="231" t="s">
        <v>150</v>
      </c>
      <c r="I3" s="233" t="s">
        <v>37</v>
      </c>
      <c r="J3" s="231" t="s">
        <v>38</v>
      </c>
      <c r="K3" s="231" t="s">
        <v>39</v>
      </c>
      <c r="L3" s="234"/>
      <c r="M3" s="235" t="s">
        <v>45</v>
      </c>
      <c r="N3" s="236" t="s">
        <v>147</v>
      </c>
      <c r="O3" s="237" t="s">
        <v>78</v>
      </c>
      <c r="P3" s="235" t="s">
        <v>78</v>
      </c>
      <c r="Q3" s="236" t="s">
        <v>148</v>
      </c>
      <c r="R3" s="236" t="s">
        <v>149</v>
      </c>
      <c r="S3" s="237" t="s">
        <v>150</v>
      </c>
      <c r="T3" s="235" t="s">
        <v>37</v>
      </c>
      <c r="U3" s="236" t="s">
        <v>38</v>
      </c>
      <c r="V3" s="238" t="s">
        <v>39</v>
      </c>
      <c r="W3" s="239"/>
    </row>
    <row r="4" spans="1:23" ht="19.149999999999999" customHeight="1" thickBot="1">
      <c r="A4" s="240"/>
      <c r="B4" s="241" t="s">
        <v>19</v>
      </c>
      <c r="C4" s="242" t="s">
        <v>172</v>
      </c>
      <c r="D4" s="243" t="s">
        <v>173</v>
      </c>
      <c r="E4" s="242" t="s">
        <v>173</v>
      </c>
      <c r="F4" s="242" t="s">
        <v>173</v>
      </c>
      <c r="G4" s="242" t="s">
        <v>173</v>
      </c>
      <c r="H4" s="242" t="s">
        <v>173</v>
      </c>
      <c r="I4" s="244" t="s">
        <v>174</v>
      </c>
      <c r="J4" s="242" t="s">
        <v>174</v>
      </c>
      <c r="K4" s="242" t="s">
        <v>174</v>
      </c>
      <c r="L4" s="245"/>
      <c r="M4" s="246" t="s">
        <v>211</v>
      </c>
      <c r="N4" s="247" t="s">
        <v>211</v>
      </c>
      <c r="O4" s="247" t="s">
        <v>211</v>
      </c>
      <c r="P4" s="246" t="s">
        <v>211</v>
      </c>
      <c r="Q4" s="247" t="s">
        <v>211</v>
      </c>
      <c r="R4" s="247" t="s">
        <v>211</v>
      </c>
      <c r="S4" s="246" t="s">
        <v>211</v>
      </c>
      <c r="T4" s="246" t="s">
        <v>211</v>
      </c>
      <c r="U4" s="247" t="s">
        <v>211</v>
      </c>
      <c r="V4" s="247" t="s">
        <v>211</v>
      </c>
      <c r="W4" s="248"/>
    </row>
    <row r="5" spans="1:23" ht="31.7" customHeight="1" thickTop="1">
      <c r="A5" s="249" t="s">
        <v>4</v>
      </c>
      <c r="B5" s="250">
        <f>'3.0 เปรียบเทียบการใช้พลังงาน'!F8</f>
        <v>132.19658119658121</v>
      </c>
      <c r="C5" s="251">
        <f>'3.0 เปรียบเทียบการใช้พลังงาน'!N8</f>
        <v>3.4444444444444446</v>
      </c>
      <c r="D5" s="252">
        <f>'3.2 กระดาษ'!D6/'3.0 เปรียบเทียบการใช้พลังงาน'!D8</f>
        <v>1.1567769230769229</v>
      </c>
      <c r="E5" s="253">
        <f>'4.1 ปริมาณขยะ'!B4/'3.0 เปรียบเทียบการใช้พลังงาน'!$D$8</f>
        <v>0.33760683760683763</v>
      </c>
      <c r="F5" s="254">
        <f>'4.1 ปริมาณขยะ'!B5/'3.0 เปรียบเทียบการใช้พลังงาน'!$D$8</f>
        <v>6.1538461538461542E-2</v>
      </c>
      <c r="G5" s="254">
        <f>'4.1 ปริมาณขยะ'!B6/'3.0 เปรียบเทียบการใช้พลังงาน'!$D$8</f>
        <v>0.21367521367521367</v>
      </c>
      <c r="H5" s="255">
        <f>'4.1 ปริมาณขยะ'!B7/'3.0 เปรียบเทียบการใช้พลังงาน'!$D$8</f>
        <v>6.0726495726495724</v>
      </c>
      <c r="I5" s="256">
        <f>'3.0 เปรียบเทียบการใช้พลังงาน'!J8</f>
        <v>11.814444444444442</v>
      </c>
      <c r="J5" s="257">
        <f>'3.0 เปรียบเทียบการใช้พลังงาน'!K8</f>
        <v>7.1524786324786325</v>
      </c>
      <c r="K5" s="257">
        <f>'3.0 เปรียบเทียบการใช้พลังงาน'!L8</f>
        <v>2.6911965811965812</v>
      </c>
      <c r="L5" s="258" t="s">
        <v>4</v>
      </c>
      <c r="M5" s="259">
        <f>B5*'2.1 OP GHG_2559 (ย่อขนาด)'!$B$10</f>
        <v>76.845872649572655</v>
      </c>
      <c r="N5" s="260">
        <f>C5*'2.1 OP GHG_2559 (ย่อขนาด)'!$B$8</f>
        <v>2.4259222222222223</v>
      </c>
      <c r="O5" s="261">
        <f>D5*'2.1 OP GHG_2559 (ย่อขนาด)'!$B$11</f>
        <v>0.85023103846153836</v>
      </c>
      <c r="P5" s="259">
        <f>E5*'2.1 OP GHG_2559 (ย่อขนาด)'!$B$14</f>
        <v>0.49813888888888891</v>
      </c>
      <c r="Q5" s="260">
        <f>F5*'2.1 OP GHG_2559 (ย่อขนาด)'!$B$22</f>
        <v>0.27270769230769232</v>
      </c>
      <c r="R5" s="260">
        <f>G5*'2.1 OP GHG_2559 (ย่อขนาด)'!$B$26</f>
        <v>0.80555555555555547</v>
      </c>
      <c r="S5" s="261">
        <f>H5*'2.1 OP GHG_2559 (ย่อขนาด)'!$B$30</f>
        <v>15.363803418803418</v>
      </c>
      <c r="T5" s="259">
        <f>I5*'2.1 OP GHG_2559 (ย่อขนาด)'!$B$33</f>
        <v>32.425924222222214</v>
      </c>
      <c r="U5" s="260">
        <f>J5*'2.1 OP GHG_2559 (ย่อขนาด)'!$B$34</f>
        <v>5.6075432478632479</v>
      </c>
      <c r="V5" s="262">
        <f>K5*'2.1 OP GHG_2559 (ย่อขนาด)'!$B$35</f>
        <v>7.8852059829059833</v>
      </c>
      <c r="W5" s="263">
        <f>SUM(M5:V5)</f>
        <v>142.98090491880342</v>
      </c>
    </row>
    <row r="6" spans="1:23" ht="31.7" customHeight="1">
      <c r="A6" s="264" t="s">
        <v>5</v>
      </c>
      <c r="B6" s="265">
        <f>'3.0 เปรียบเทียบการใช้พลังงาน'!F9</f>
        <v>127.25641025641026</v>
      </c>
      <c r="C6" s="266">
        <f>'3.0 เปรียบเทียบการใช้พลังงาน'!N9</f>
        <v>3.5641025641025643</v>
      </c>
      <c r="D6" s="267">
        <f>'3.2 กระดาษ'!D7/'3.0 เปรียบเทียบการใช้พลังงาน'!D9</f>
        <v>3.7688538461538461</v>
      </c>
      <c r="E6" s="268">
        <f>'4.1 ปริมาณขยะ'!C4/'3.0 เปรียบเทียบการใช้พลังงาน'!$D$8</f>
        <v>0.34358974358974359</v>
      </c>
      <c r="F6" s="269">
        <f>'4.1 ปริมาณขยะ'!C5/'3.0 เปรียบเทียบการใช้พลังงาน'!$D$8</f>
        <v>5.9829059829059832E-2</v>
      </c>
      <c r="G6" s="269">
        <f>'4.1 ปริมาณขยะ'!C6/'3.0 เปรียบเทียบการใช้พลังงาน'!$D$8</f>
        <v>0.22564102564102562</v>
      </c>
      <c r="H6" s="270">
        <f>'4.1 ปริมาณขยะ'!C7/'3.0 เปรียบเทียบการใช้พลังงาน'!$D$8</f>
        <v>6.0863247863247869</v>
      </c>
      <c r="I6" s="271">
        <f>'3.0 เปรียบเทียบการใช้พลังงาน'!J9</f>
        <v>9.4121367521367496</v>
      </c>
      <c r="J6" s="272">
        <f>'3.0 เปรียบเทียบการใช้พลังงาน'!K9</f>
        <v>3.4188034188034186</v>
      </c>
      <c r="K6" s="272">
        <f>'3.0 เปรียบเทียบการใช้พลังงาน'!L9</f>
        <v>1.5294017094017096</v>
      </c>
      <c r="L6" s="273" t="s">
        <v>5</v>
      </c>
      <c r="M6" s="259">
        <f>B6*'2.1 OP GHG_2559 (ย่อขนาด)'!$B$10</f>
        <v>73.974151282051295</v>
      </c>
      <c r="N6" s="260">
        <f>C6*'2.1 OP GHG_2559 (ย่อขนาด)'!$B$8</f>
        <v>2.5101974358974362</v>
      </c>
      <c r="O6" s="261">
        <f>D6*'2.1 OP GHG_2559 (ย่อขนาด)'!$B$11</f>
        <v>2.7701075769230767</v>
      </c>
      <c r="P6" s="259">
        <f>E6*'2.1 OP GHG_2559 (ย่อขนาด)'!$B$14</f>
        <v>0.50696666666666668</v>
      </c>
      <c r="Q6" s="260">
        <f>F6*'2.1 OP GHG_2559 (ย่อขนาด)'!$B$22</f>
        <v>0.26513247863247863</v>
      </c>
      <c r="R6" s="260">
        <f>G6*'2.1 OP GHG_2559 (ย่อขนาด)'!$B$26</f>
        <v>0.85066666666666657</v>
      </c>
      <c r="S6" s="261">
        <f>H6*'2.1 OP GHG_2559 (ย่อขนาด)'!$B$30</f>
        <v>15.39840170940171</v>
      </c>
      <c r="T6" s="259">
        <f>I6*'2.1 OP GHG_2559 (ย่อขนาด)'!$B$33</f>
        <v>25.832550529914524</v>
      </c>
      <c r="U6" s="260">
        <f>J6*'2.1 OP GHG_2559 (ย่อขนาด)'!$B$34</f>
        <v>2.6803418803418801</v>
      </c>
      <c r="V6" s="262">
        <f>K6*'2.1 OP GHG_2559 (ย่อขนาด)'!$B$35</f>
        <v>4.4811470085470093</v>
      </c>
      <c r="W6" s="274">
        <f t="shared" ref="W6:W16" si="0">SUM(M6:V6)</f>
        <v>129.26966323504277</v>
      </c>
    </row>
    <row r="7" spans="1:23" ht="31.7" customHeight="1">
      <c r="A7" s="264" t="s">
        <v>6</v>
      </c>
      <c r="B7" s="265">
        <f>'3.0 เปรียบเทียบการใช้พลังงาน'!F10</f>
        <v>147.18803418803418</v>
      </c>
      <c r="C7" s="266">
        <f>'3.0 เปรียบเทียบการใช้พลังงาน'!N10</f>
        <v>3.7606837606837606</v>
      </c>
      <c r="D7" s="267">
        <f>'3.2 กระดาษ'!D8/'3.0 เปรียบเทียบการใช้พลังงาน'!D10</f>
        <v>3.8061692307692305</v>
      </c>
      <c r="E7" s="268">
        <f>'4.1 ปริมาณขยะ'!D4/'3.0 เปรียบเทียบการใช้พลังงาน'!$D$8</f>
        <v>0.34017094017094013</v>
      </c>
      <c r="F7" s="269">
        <f>'4.1 ปริมาณขยะ'!D5/'3.0 เปรียบเทียบการใช้พลังงาน'!$D$8</f>
        <v>5.897435897435898E-2</v>
      </c>
      <c r="G7" s="269">
        <f>'4.1 ปริมาณขยะ'!D6/'3.0 เปรียบเทียบการใช้พลังงาน'!$D$8</f>
        <v>0.21196581196581196</v>
      </c>
      <c r="H7" s="270">
        <f>'4.1 ปริมาณขยะ'!D7/'3.0 เปรียบเทียบการใช้พลังงาน'!$D$8</f>
        <v>6.0641025641025639</v>
      </c>
      <c r="I7" s="271">
        <f>'3.0 เปรียบเทียบการใช้พลังงาน'!J10</f>
        <v>7.6796581196581206</v>
      </c>
      <c r="J7" s="272">
        <f>'3.0 เปรียบเทียบการใช้พลังงาน'!K10</f>
        <v>3.4188034188034186</v>
      </c>
      <c r="K7" s="272">
        <f>'3.0 เปรียบเทียบการใช้พลังงาน'!L10</f>
        <v>2.7779487179487177</v>
      </c>
      <c r="L7" s="273" t="s">
        <v>6</v>
      </c>
      <c r="M7" s="259">
        <f>B7*'2.1 OP GHG_2559 (ย่อขนาด)'!$B$10</f>
        <v>85.560404273504275</v>
      </c>
      <c r="N7" s="260">
        <f>C7*'2.1 OP GHG_2559 (ย่อขนาด)'!$B$8</f>
        <v>2.6486495726495729</v>
      </c>
      <c r="O7" s="261">
        <f>D7*'2.1 OP GHG_2559 (ย่อขนาด)'!$B$11</f>
        <v>2.7975343846153842</v>
      </c>
      <c r="P7" s="259">
        <f>E7*'2.1 OP GHG_2559 (ย่อขนาด)'!$B$14</f>
        <v>0.50192222222222216</v>
      </c>
      <c r="Q7" s="260">
        <f>F7*'2.1 OP GHG_2559 (ย่อขนาด)'!$B$22</f>
        <v>0.26134487179487181</v>
      </c>
      <c r="R7" s="260">
        <f>G7*'2.1 OP GHG_2559 (ย่อขนาด)'!$B$26</f>
        <v>0.79911111111111111</v>
      </c>
      <c r="S7" s="261">
        <f>H7*'2.1 OP GHG_2559 (ย่อขนาด)'!$B$30</f>
        <v>15.342179487179486</v>
      </c>
      <c r="T7" s="259">
        <f>I7*'2.1 OP GHG_2559 (ย่อขนาด)'!$B$33</f>
        <v>21.07758967521368</v>
      </c>
      <c r="U7" s="260">
        <f>J7*'2.1 OP GHG_2559 (ย่อขนาด)'!$B$34</f>
        <v>2.6803418803418801</v>
      </c>
      <c r="V7" s="262">
        <f>K7*'2.1 OP GHG_2559 (ย่อขนาด)'!$B$35</f>
        <v>8.139389743589744</v>
      </c>
      <c r="W7" s="274">
        <f t="shared" si="0"/>
        <v>139.80846722222222</v>
      </c>
    </row>
    <row r="8" spans="1:23" ht="31.7" customHeight="1">
      <c r="A8" s="264" t="s">
        <v>7</v>
      </c>
      <c r="B8" s="265">
        <f>'3.0 เปรียบเทียบการใช้พลังงาน'!F11</f>
        <v>131.29914529914529</v>
      </c>
      <c r="C8" s="266">
        <f>'3.0 เปรียบเทียบการใช้พลังงาน'!N11</f>
        <v>3.1282051282051282</v>
      </c>
      <c r="D8" s="267">
        <f>'3.2 กระดาษ'!D9/'3.0 เปรียบเทียบการใช้พลังงาน'!D11</f>
        <v>0.14926153846153845</v>
      </c>
      <c r="E8" s="268">
        <f>'4.1 ปริมาณขยะ'!E4/'3.0 เปรียบเทียบการใช้พลังงาน'!$D$8</f>
        <v>0.31794871794871798</v>
      </c>
      <c r="F8" s="269">
        <f>'4.1 ปริมาณขยะ'!E5/'3.0 เปรียบเทียบการใช้พลังงาน'!$D$8</f>
        <v>5.128205128205128E-2</v>
      </c>
      <c r="G8" s="269">
        <f>'4.1 ปริมาณขยะ'!E6/'3.0 เปรียบเทียบการใช้พลังงาน'!$D$8</f>
        <v>0.19658119658119658</v>
      </c>
      <c r="H8" s="270">
        <f>'4.1 ปริมาณขยะ'!E7/'3.0 เปรียบเทียบการใช้พลังงาน'!$D$8</f>
        <v>5.9418803418803421</v>
      </c>
      <c r="I8" s="271">
        <f>'3.0 เปรียบเทียบการใช้พลังงาน'!J11</f>
        <v>11.014786324786325</v>
      </c>
      <c r="J8" s="272">
        <f>'3.0 เปรียบเทียบการใช้พลังงาน'!K11</f>
        <v>5.1282051282051286</v>
      </c>
      <c r="K8" s="272">
        <f>'3.0 เปรียบเทียบการใช้พลังงาน'!L11</f>
        <v>0.87085470085470085</v>
      </c>
      <c r="L8" s="273" t="s">
        <v>7</v>
      </c>
      <c r="M8" s="259">
        <f>B8*'2.1 OP GHG_2559 (ย่อขนาด)'!$B$10</f>
        <v>76.324193162393158</v>
      </c>
      <c r="N8" s="260">
        <f>C8*'2.1 OP GHG_2559 (ย่อขนาด)'!$B$8</f>
        <v>2.2031948717948717</v>
      </c>
      <c r="O8" s="261">
        <f>D8*'2.1 OP GHG_2559 (ย่อขนาด)'!$B$11</f>
        <v>0.10970723076923075</v>
      </c>
      <c r="P8" s="259">
        <f>E8*'2.1 OP GHG_2559 (ย่อขนาด)'!$B$14</f>
        <v>0.4691333333333334</v>
      </c>
      <c r="Q8" s="260">
        <f>F8*'2.1 OP GHG_2559 (ย่อขนาด)'!$B$22</f>
        <v>0.22725641025641025</v>
      </c>
      <c r="R8" s="260">
        <f>G8*'2.1 OP GHG_2559 (ย่อขนาด)'!$B$26</f>
        <v>0.74111111111111105</v>
      </c>
      <c r="S8" s="261">
        <f>H8*'2.1 OP GHG_2559 (ย่อขนาด)'!$B$30</f>
        <v>15.032957264957265</v>
      </c>
      <c r="T8" s="259">
        <f>I8*'2.1 OP GHG_2559 (ย่อขนาด)'!$B$33</f>
        <v>30.231182547008547</v>
      </c>
      <c r="U8" s="260">
        <f>J8*'2.1 OP GHG_2559 (ย่อขนาด)'!$B$34</f>
        <v>4.0205128205128213</v>
      </c>
      <c r="V8" s="262">
        <f>K8*'2.1 OP GHG_2559 (ย่อขนาด)'!$B$35</f>
        <v>2.5516042735042737</v>
      </c>
      <c r="W8" s="274">
        <f t="shared" si="0"/>
        <v>131.91085302564102</v>
      </c>
    </row>
    <row r="9" spans="1:23" ht="31.7" customHeight="1">
      <c r="A9" s="264" t="s">
        <v>8</v>
      </c>
      <c r="B9" s="265">
        <f>'3.0 เปรียบเทียบการใช้พลังงาน'!F12</f>
        <v>137.15384615384616</v>
      </c>
      <c r="C9" s="266">
        <f>'3.0 เปรียบเทียบการใช้พลังงาน'!N12</f>
        <v>2.6153846153846154</v>
      </c>
      <c r="D9" s="267">
        <f>'3.2 กระดาษ'!D10/'3.0 เปรียบเทียบการใช้พลังงาน'!D12</f>
        <v>4.8696576923076922</v>
      </c>
      <c r="E9" s="268">
        <f>'4.1 ปริมาณขยะ'!F4/'3.0 เปรียบเทียบการใช้พลังงาน'!$D$8</f>
        <v>0.30769230769230771</v>
      </c>
      <c r="F9" s="269">
        <f>'4.1 ปริมาณขยะ'!F5/'3.0 เปรียบเทียบการใช้พลังงาน'!$D$8</f>
        <v>4.5299145299145298E-2</v>
      </c>
      <c r="G9" s="269">
        <f>'4.1 ปริมาณขยะ'!F6/'3.0 เปรียบเทียบการใช้พลังงาน'!$D$8</f>
        <v>0.17948717948717949</v>
      </c>
      <c r="H9" s="270">
        <f>'4.1 ปริมาณขยะ'!F7/'3.0 เปรียบเทียบการใช้พลังงาน'!$D$8</f>
        <v>5.9316239316239319</v>
      </c>
      <c r="I9" s="271">
        <f>'3.0 เปรียบเทียบการใช้พลังงาน'!J12</f>
        <v>12.624957264957265</v>
      </c>
      <c r="J9" s="272">
        <f>'3.0 เปรียบเทียบการใช้พลังงาน'!K12</f>
        <v>4.8312820512820513</v>
      </c>
      <c r="K9" s="272">
        <f>'3.0 เปรียบเทียบการใช้พลังงาน'!L12</f>
        <v>2.3573504273504273</v>
      </c>
      <c r="L9" s="273" t="s">
        <v>8</v>
      </c>
      <c r="M9" s="259">
        <f>B9*'2.1 OP GHG_2559 (ย่อขนาด)'!$B$10</f>
        <v>79.727530769230782</v>
      </c>
      <c r="N9" s="260">
        <f>C9*'2.1 OP GHG_2559 (ย่อขนาด)'!$B$8</f>
        <v>1.8420153846153848</v>
      </c>
      <c r="O9" s="261">
        <f>D9*'2.1 OP GHG_2559 (ย่อขนาด)'!$B$11</f>
        <v>3.5791984038461537</v>
      </c>
      <c r="P9" s="259">
        <f>E9*'2.1 OP GHG_2559 (ย่อขนาด)'!$B$14</f>
        <v>0.45400000000000001</v>
      </c>
      <c r="Q9" s="260">
        <f>F9*'2.1 OP GHG_2559 (ย่อขนาด)'!$B$22</f>
        <v>0.20074316239316237</v>
      </c>
      <c r="R9" s="260">
        <f>G9*'2.1 OP GHG_2559 (ย่อขนาด)'!$B$26</f>
        <v>0.67666666666666664</v>
      </c>
      <c r="S9" s="261">
        <f>H9*'2.1 OP GHG_2559 (ย่อขนาด)'!$B$30</f>
        <v>15.007008547008546</v>
      </c>
      <c r="T9" s="259">
        <f>I9*'2.1 OP GHG_2559 (ย่อขนาด)'!$B$33</f>
        <v>34.650457709401714</v>
      </c>
      <c r="U9" s="260">
        <f>J9*'2.1 OP GHG_2559 (ย่อขนาด)'!$B$34</f>
        <v>3.7877251282051283</v>
      </c>
      <c r="V9" s="262">
        <f>K9*'2.1 OP GHG_2559 (ย่อขนาด)'!$B$35</f>
        <v>6.9070367521367526</v>
      </c>
      <c r="W9" s="274">
        <f t="shared" si="0"/>
        <v>146.83238252350426</v>
      </c>
    </row>
    <row r="10" spans="1:23" ht="31.7" customHeight="1">
      <c r="A10" s="264" t="s">
        <v>9</v>
      </c>
      <c r="B10" s="265">
        <f>'3.0 เปรียบเทียบการใช้พลังงาน'!F13</f>
        <v>143.35042735042734</v>
      </c>
      <c r="C10" s="266">
        <f>'3.0 เปรียบเทียบการใช้พลังงาน'!N13</f>
        <v>3.0085470085470085</v>
      </c>
      <c r="D10" s="267">
        <f>'3.2 กระดาษ'!D11/'3.0 เปรียบเทียบการใช้พลังงาน'!D13</f>
        <v>8.5825384615384603</v>
      </c>
      <c r="E10" s="268">
        <f>'4.1 ปริมาณขยะ'!G4/'3.0 เปรียบเทียบการใช้พลังงาน'!$D$8</f>
        <v>0.3034188034188034</v>
      </c>
      <c r="F10" s="269">
        <f>'4.1 ปริมาณขยะ'!G5/'3.0 เปรียบเทียบการใช้พลังงาน'!$D$8</f>
        <v>4.7008547008547008E-2</v>
      </c>
      <c r="G10" s="269">
        <f>'4.1 ปริมาณขยะ'!G6/'3.0 เปรียบเทียบการใช้พลังงาน'!$D$8</f>
        <v>0.18205128205128207</v>
      </c>
      <c r="H10" s="270">
        <f>'4.1 ปริมาณขยะ'!G7/'3.0 เปรียบเทียบการใช้พลังงาน'!$D$8</f>
        <v>5.9205128205128208</v>
      </c>
      <c r="I10" s="271">
        <f>'3.0 เปรียบเทียบการใช้พลังงาน'!J13</f>
        <v>5.5964957264957258</v>
      </c>
      <c r="J10" s="272">
        <f>'3.0 เปรียบเทียบการใช้พลังงาน'!K13</f>
        <v>3.4188034188034186</v>
      </c>
      <c r="K10" s="272">
        <f>'3.0 เปรียบเทียบการใช้พลังงาน'!L13</f>
        <v>1.4358974358974359</v>
      </c>
      <c r="L10" s="273" t="s">
        <v>9</v>
      </c>
      <c r="M10" s="259">
        <f>B10*'2.1 OP GHG_2559 (ย่อขนาด)'!$B$10</f>
        <v>83.329603418803416</v>
      </c>
      <c r="N10" s="260">
        <f>C10*'2.1 OP GHG_2559 (ย่อขนาด)'!$B$8</f>
        <v>2.1189196581196583</v>
      </c>
      <c r="O10" s="261">
        <f>D10*'2.1 OP GHG_2559 (ย่อขนาด)'!$B$11</f>
        <v>6.3081657692307687</v>
      </c>
      <c r="P10" s="259">
        <f>E10*'2.1 OP GHG_2559 (ย่อขนาด)'!$B$14</f>
        <v>0.44769444444444439</v>
      </c>
      <c r="Q10" s="260">
        <f>F10*'2.1 OP GHG_2559 (ย่อขนาด)'!$B$22</f>
        <v>0.20831837606837605</v>
      </c>
      <c r="R10" s="260">
        <f>G10*'2.1 OP GHG_2559 (ย่อขนาด)'!$B$26</f>
        <v>0.68633333333333346</v>
      </c>
      <c r="S10" s="261">
        <f>H10*'2.1 OP GHG_2559 (ย่อขนาด)'!$B$30</f>
        <v>14.978897435897435</v>
      </c>
      <c r="T10" s="259">
        <f>I10*'2.1 OP GHG_2559 (ย่อขนาด)'!$B$33</f>
        <v>15.36014217094017</v>
      </c>
      <c r="U10" s="260">
        <f>J10*'2.1 OP GHG_2559 (ย่อขนาด)'!$B$34</f>
        <v>2.6803418803418801</v>
      </c>
      <c r="V10" s="262">
        <f>K10*'2.1 OP GHG_2559 (ย่อขนาด)'!$B$35</f>
        <v>4.2071794871794879</v>
      </c>
      <c r="W10" s="274">
        <f t="shared" si="0"/>
        <v>130.32559597435898</v>
      </c>
    </row>
    <row r="11" spans="1:23" ht="31.7" customHeight="1">
      <c r="A11" s="264" t="s">
        <v>10</v>
      </c>
      <c r="B11" s="265">
        <f>'3.0 เปรียบเทียบการใช้พลังงาน'!F14</f>
        <v>131.48717948717947</v>
      </c>
      <c r="C11" s="266">
        <f>'3.0 เปรียบเทียบการใช้พลังงาน'!N14</f>
        <v>3.324786324786325</v>
      </c>
      <c r="D11" s="267">
        <f>'3.2 กระดาษ'!D12/'3.0 เปรียบเทียบการใช้พลังงาน'!D14</f>
        <v>0.35449615384615385</v>
      </c>
      <c r="E11" s="268">
        <f>'4.1 ปริมาณขยะ'!H4/'3.0 เปรียบเทียบการใช้พลังงาน'!$D$8</f>
        <v>0.29059829059829062</v>
      </c>
      <c r="F11" s="269">
        <f>'4.1 ปริมาณขยะ'!H5/'3.0 เปรียบเทียบการใช้พลังงาน'!$D$8</f>
        <v>4.4444444444444446E-2</v>
      </c>
      <c r="G11" s="269">
        <f>'4.1 ปริมาณขยะ'!H6/'3.0 เปรียบเทียบการใช้พลังงาน'!$D$8</f>
        <v>0.17264957264957265</v>
      </c>
      <c r="H11" s="270">
        <f>'4.1 ปริมาณขยะ'!H7/'3.0 เปรียบเทียบการใช้พลังงาน'!$D$8</f>
        <v>5.8974358974358978</v>
      </c>
      <c r="I11" s="271">
        <f>'3.0 เปรียบเทียบการใช้พลังงาน'!J14</f>
        <v>12.914273504273504</v>
      </c>
      <c r="J11" s="272">
        <f>'3.0 เปรียบเทียบการใช้พลังงาน'!K14</f>
        <v>3.9035042735042733</v>
      </c>
      <c r="K11" s="272">
        <f>'3.0 เปรียบเทียบการใช้พลังงาน'!L14</f>
        <v>1.4071794871794874</v>
      </c>
      <c r="L11" s="273" t="s">
        <v>10</v>
      </c>
      <c r="M11" s="259">
        <f>B11*'2.1 OP GHG_2559 (ย่อขนาด)'!$B$10</f>
        <v>76.433497435897436</v>
      </c>
      <c r="N11" s="260">
        <f>C11*'2.1 OP GHG_2559 (ย่อขนาด)'!$B$8</f>
        <v>2.3416470085470089</v>
      </c>
      <c r="O11" s="261">
        <f>D11*'2.1 OP GHG_2559 (ย่อขนาด)'!$B$11</f>
        <v>0.26055467307692309</v>
      </c>
      <c r="P11" s="259">
        <f>E11*'2.1 OP GHG_2559 (ย่อขนาด)'!$B$14</f>
        <v>0.42877777777777781</v>
      </c>
      <c r="Q11" s="260">
        <f>F11*'2.1 OP GHG_2559 (ย่อขนาด)'!$B$22</f>
        <v>0.19695555555555555</v>
      </c>
      <c r="R11" s="260">
        <f>G11*'2.1 OP GHG_2559 (ย่อขนาด)'!$B$26</f>
        <v>0.65088888888888885</v>
      </c>
      <c r="S11" s="261">
        <f>H11*'2.1 OP GHG_2559 (ย่อขนาด)'!$B$30</f>
        <v>14.920512820512821</v>
      </c>
      <c r="T11" s="259">
        <f>I11*'2.1 OP GHG_2559 (ย่อขนาด)'!$B$33</f>
        <v>35.444515059829065</v>
      </c>
      <c r="U11" s="260">
        <f>J11*'2.1 OP GHG_2559 (ย่อขนาด)'!$B$34</f>
        <v>3.0603473504273504</v>
      </c>
      <c r="V11" s="262">
        <f>K11*'2.1 OP GHG_2559 (ย่อขนาด)'!$B$35</f>
        <v>4.1230358974358978</v>
      </c>
      <c r="W11" s="274">
        <f t="shared" si="0"/>
        <v>137.86073246794874</v>
      </c>
    </row>
    <row r="12" spans="1:23" ht="31.7" customHeight="1">
      <c r="A12" s="264" t="s">
        <v>11</v>
      </c>
      <c r="B12" s="265">
        <f>'3.0 เปรียบเทียบการใช้พลังงาน'!F15</f>
        <v>145.26495726495727</v>
      </c>
      <c r="C12" s="266">
        <f>'3.0 เปรียบเทียบการใช้พลังงาน'!N15</f>
        <v>4.6752136752136755</v>
      </c>
      <c r="D12" s="267">
        <f>'3.2 กระดาษ'!D13/'3.0 เปรียบเทียบการใช้พลังงาน'!D15</f>
        <v>4.3472423076923077</v>
      </c>
      <c r="E12" s="268">
        <f>'4.1 ปริมาณขยะ'!I4/'3.0 เปรียบเทียบการใช้พลังงาน'!$D$8</f>
        <v>0.26495726495726496</v>
      </c>
      <c r="F12" s="269">
        <f>'4.1 ปริมาณขยะ'!I5/'3.0 เปรียบเทียบการใช้พลังงาน'!$D$8</f>
        <v>1.7094017094017096E-2</v>
      </c>
      <c r="G12" s="269">
        <f>'4.1 ปริมาณขยะ'!I6/'3.0 เปรียบเทียบการใช้พลังงาน'!$D$8</f>
        <v>0.26495726495726496</v>
      </c>
      <c r="H12" s="270">
        <f>'4.1 ปริมาณขยะ'!I7/'3.0 เปรียบเทียบการใช้พลังงาน'!$D$8</f>
        <v>6.3675213675213671</v>
      </c>
      <c r="I12" s="271">
        <f>'3.0 เปรียบเทียบการใช้พลังงาน'!J15</f>
        <v>11.520341880341881</v>
      </c>
      <c r="J12" s="272">
        <f>'3.0 เปรียบเทียบการใช้พลังงาน'!K15</f>
        <v>3.4188034188034186</v>
      </c>
      <c r="K12" s="272">
        <f>'3.0 เปรียบเทียบการใช้พลังงาน'!L15</f>
        <v>3.8141025641025643</v>
      </c>
      <c r="L12" s="273" t="s">
        <v>11</v>
      </c>
      <c r="M12" s="259">
        <f>B12*'2.1 OP GHG_2559 (ย่อขนาด)'!$B$10</f>
        <v>84.442519658119664</v>
      </c>
      <c r="N12" s="260">
        <f>C12*'2.1 OP GHG_2559 (ย่อขนาด)'!$B$8</f>
        <v>3.2927529914529918</v>
      </c>
      <c r="O12" s="261">
        <f>D12*'2.1 OP GHG_2559 (ย่อขนาด)'!$B$11</f>
        <v>3.1952230961538461</v>
      </c>
      <c r="P12" s="259">
        <f>E12*'2.1 OP GHG_2559 (ย่อขนาด)'!$B$14</f>
        <v>0.39094444444444448</v>
      </c>
      <c r="Q12" s="260">
        <f>F12*'2.1 OP GHG_2559 (ย่อขนาด)'!$B$22</f>
        <v>7.5752136752136753E-2</v>
      </c>
      <c r="R12" s="260">
        <f>G12*'2.1 OP GHG_2559 (ย่อขนาด)'!$B$26</f>
        <v>0.99888888888888894</v>
      </c>
      <c r="S12" s="261">
        <f>H12*'2.1 OP GHG_2559 (ย่อขนาด)'!$B$30</f>
        <v>16.109829059829057</v>
      </c>
      <c r="T12" s="259">
        <f>I12*'2.1 OP GHG_2559 (ย่อขนาด)'!$B$33</f>
        <v>31.61873032478633</v>
      </c>
      <c r="U12" s="260">
        <f>J12*'2.1 OP GHG_2559 (ย่อขนาด)'!$B$34</f>
        <v>2.6803418803418801</v>
      </c>
      <c r="V12" s="262">
        <f>K12*'2.1 OP GHG_2559 (ย่อขนาด)'!$B$35</f>
        <v>11.175320512820514</v>
      </c>
      <c r="W12" s="274">
        <f t="shared" si="0"/>
        <v>153.98030299358973</v>
      </c>
    </row>
    <row r="13" spans="1:23" ht="31.7" customHeight="1">
      <c r="A13" s="264" t="s">
        <v>12</v>
      </c>
      <c r="B13" s="265">
        <f>'3.0 เปรียบเทียบการใช้พลังงาน'!F16</f>
        <v>140.56410256410257</v>
      </c>
      <c r="C13" s="266">
        <f>'3.0 เปรียบเทียบการใช้พลังงาน'!N16</f>
        <v>3.8803418803418803</v>
      </c>
      <c r="D13" s="267">
        <f>'3.2 กระดาษ'!D14/'3.0 เปรียบเทียบการใช้พลังงาน'!D16</f>
        <v>3.9181153846153842</v>
      </c>
      <c r="E13" s="268">
        <f>'4.1 ปริมาณขยะ'!J4/'3.0 เปรียบเทียบการใช้พลังงาน'!$D$8</f>
        <v>0.22222222222222221</v>
      </c>
      <c r="F13" s="269">
        <f>'4.1 ปริมาณขยะ'!J5/'3.0 เปรียบเทียบการใช้พลังงาน'!$D$8</f>
        <v>2.1367521367521368E-2</v>
      </c>
      <c r="G13" s="269">
        <f>'4.1 ปริมาณขยะ'!J6/'3.0 เปรียบเทียบการใช้พลังงาน'!$D$8</f>
        <v>0.20940170940170941</v>
      </c>
      <c r="H13" s="270">
        <f>'4.1 ปริมาณขยะ'!J7/'3.0 เปรียบเทียบการใช้พลังงาน'!$D$8</f>
        <v>6.0769230769230766</v>
      </c>
      <c r="I13" s="271">
        <f>'3.0 เปรียบเทียบการใช้พลังงาน'!J16</f>
        <v>4.4617094017094017</v>
      </c>
      <c r="J13" s="272">
        <f>'3.0 เปรียบเทียบการใช้พลังงาน'!K16</f>
        <v>3.4188034188034186</v>
      </c>
      <c r="K13" s="272">
        <f>'3.0 เปรียบเทียบการใช้พลังงาน'!L16</f>
        <v>2.9447008547008546</v>
      </c>
      <c r="L13" s="273" t="s">
        <v>12</v>
      </c>
      <c r="M13" s="259">
        <f>B13*'2.1 OP GHG_2559 (ย่อขนาด)'!$B$10</f>
        <v>81.709912820512827</v>
      </c>
      <c r="N13" s="260">
        <f>C13*'2.1 OP GHG_2559 (ย่อขนาด)'!$B$8</f>
        <v>2.7329247863247863</v>
      </c>
      <c r="O13" s="261">
        <f>D13*'2.1 OP GHG_2559 (ย่อขนาด)'!$B$11</f>
        <v>2.8798148076923074</v>
      </c>
      <c r="P13" s="259">
        <f>E13*'2.1 OP GHG_2559 (ย่อขนาด)'!$B$14</f>
        <v>0.3278888888888889</v>
      </c>
      <c r="Q13" s="260">
        <f>F13*'2.1 OP GHG_2559 (ย่อขนาด)'!$B$22</f>
        <v>9.4690170940170931E-2</v>
      </c>
      <c r="R13" s="260">
        <f>G13*'2.1 OP GHG_2559 (ย่อขนาด)'!$B$26</f>
        <v>0.7894444444444445</v>
      </c>
      <c r="S13" s="261">
        <f>H13*'2.1 OP GHG_2559 (ย่อขนาด)'!$B$30</f>
        <v>15.374615384615383</v>
      </c>
      <c r="T13" s="259">
        <f>I13*'2.1 OP GHG_2559 (ย่อขนาด)'!$B$33</f>
        <v>12.245607623931624</v>
      </c>
      <c r="U13" s="260">
        <f>J13*'2.1 OP GHG_2559 (ย่อขนาด)'!$B$34</f>
        <v>2.6803418803418801</v>
      </c>
      <c r="V13" s="262">
        <f>K13*'2.1 OP GHG_2559 (ย่อขนาด)'!$B$35</f>
        <v>8.6279735042735037</v>
      </c>
      <c r="W13" s="274">
        <f t="shared" si="0"/>
        <v>127.46321431196581</v>
      </c>
    </row>
    <row r="14" spans="1:23" ht="31.7" customHeight="1">
      <c r="A14" s="264" t="s">
        <v>13</v>
      </c>
      <c r="B14" s="265">
        <f>'3.0 เปรียบเทียบการใช้พลังงาน'!F17</f>
        <v>144.27350427350427</v>
      </c>
      <c r="C14" s="266">
        <f>'3.0 เปรียบเทียบการใช้พลังงาน'!N17</f>
        <v>5.0940170940170937</v>
      </c>
      <c r="D14" s="267">
        <f>'3.2 กระดาษ'!D15/'3.0 เปรียบเทียบการใช้พลังงาน'!D17</f>
        <v>1.1194615384615385</v>
      </c>
      <c r="E14" s="268">
        <f>'4.1 ปริมาณขยะ'!K4/'3.0 เปรียบเทียบการใช้พลังงาน'!$D$8</f>
        <v>0.34188034188034189</v>
      </c>
      <c r="F14" s="269">
        <f>'4.1 ปริมาณขยะ'!K5/'3.0 เปรียบเทียบการใช้พลังงาน'!$D$8</f>
        <v>4.7008547008547008E-2</v>
      </c>
      <c r="G14" s="269">
        <f>'4.1 ปริมาณขยะ'!K6/'3.0 เปรียบเทียบการใช้พลังงาน'!$D$8</f>
        <v>0.3008547008547009</v>
      </c>
      <c r="H14" s="270">
        <f>'4.1 ปริมาณขยะ'!K7/'3.0 เปรียบเทียบการใช้พลังงาน'!$D$8</f>
        <v>6.1965811965811968</v>
      </c>
      <c r="I14" s="271">
        <f>'3.0 เปรียบเทียบการใช้พลังงาน'!J17</f>
        <v>5.5623076923076917</v>
      </c>
      <c r="J14" s="272">
        <f>'3.0 เปรียบเทียบการใช้พลังงาน'!K17</f>
        <v>3.4188034188034186</v>
      </c>
      <c r="K14" s="272">
        <f>'3.0 เปรียบเทียบการใช้พลังงาน'!L17</f>
        <v>3.7701709401709405</v>
      </c>
      <c r="L14" s="273" t="s">
        <v>13</v>
      </c>
      <c r="M14" s="259">
        <f>B14*'2.1 OP GHG_2559 (ย่อขนาด)'!$B$10</f>
        <v>83.866188034188042</v>
      </c>
      <c r="N14" s="260">
        <f>C14*'2.1 OP GHG_2559 (ย่อขนาด)'!$B$8</f>
        <v>3.5877162393162392</v>
      </c>
      <c r="O14" s="261">
        <f>D14*'2.1 OP GHG_2559 (ย่อขนาด)'!$B$11</f>
        <v>0.82280423076923082</v>
      </c>
      <c r="P14" s="259">
        <f>E14*'2.1 OP GHG_2559 (ย่อขนาด)'!$B$14</f>
        <v>0.50444444444444447</v>
      </c>
      <c r="Q14" s="260">
        <f>F14*'2.1 OP GHG_2559 (ย่อขนาด)'!$B$22</f>
        <v>0.20831837606837605</v>
      </c>
      <c r="R14" s="260">
        <f>G14*'2.1 OP GHG_2559 (ย่อขนาด)'!$B$26</f>
        <v>1.1342222222222225</v>
      </c>
      <c r="S14" s="261">
        <f>H14*'2.1 OP GHG_2559 (ย่อขนาด)'!$B$30</f>
        <v>15.677350427350426</v>
      </c>
      <c r="T14" s="259">
        <f>I14*'2.1 OP GHG_2559 (ย่อขนาด)'!$B$33</f>
        <v>15.266309692307692</v>
      </c>
      <c r="U14" s="260">
        <f>J14*'2.1 OP GHG_2559 (ย่อขนาด)'!$B$34</f>
        <v>2.6803418803418801</v>
      </c>
      <c r="V14" s="262">
        <f>K14*'2.1 OP GHG_2559 (ย่อขนาด)'!$B$35</f>
        <v>11.046600854700856</v>
      </c>
      <c r="W14" s="274">
        <f t="shared" si="0"/>
        <v>134.7942964017094</v>
      </c>
    </row>
    <row r="15" spans="1:23" ht="31.7" customHeight="1">
      <c r="A15" s="264" t="s">
        <v>14</v>
      </c>
      <c r="B15" s="265">
        <f>'3.0 เปรียบเทียบการใช้พลังงาน'!F18</f>
        <v>137.25641025641025</v>
      </c>
      <c r="C15" s="266">
        <f>'3.0 เปรียบเทียบการใช้พลังงาน'!N18</f>
        <v>4.0940170940170937</v>
      </c>
      <c r="D15" s="267">
        <f>'3.2 กระดาษ'!D16/'3.0 เปรียบเทียบการใช้พลังงาน'!D18</f>
        <v>1.8657692307692306</v>
      </c>
      <c r="E15" s="268">
        <f>'4.1 ปริมาณขยะ'!L4/'3.0 เปรียบเทียบการใช้พลังงาน'!$D$8</f>
        <v>0.31623931623931623</v>
      </c>
      <c r="F15" s="269">
        <f>'4.1 ปริมาณขยะ'!L5/'3.0 เปรียบเทียบการใช้พลังงาน'!$D$8</f>
        <v>3.8461538461538464E-2</v>
      </c>
      <c r="G15" s="269">
        <f>'4.1 ปริมาณขยะ'!L6/'3.0 เปรียบเทียบการใช้พลังงาน'!$D$8</f>
        <v>0.19829059829059828</v>
      </c>
      <c r="H15" s="270">
        <f>'4.1 ปริมาณขยะ'!L7/'3.0 เปรียบเทียบการใช้พลังงาน'!$D$8</f>
        <v>5.8974358974358978</v>
      </c>
      <c r="I15" s="271">
        <f>'3.0 เปรียบเทียบการใช้พลังงาน'!J18</f>
        <v>12.577350427350426</v>
      </c>
      <c r="J15" s="272">
        <f>'3.0 เปรียบเทียบการใช้พลังงาน'!K18</f>
        <v>3.4188034188034186</v>
      </c>
      <c r="K15" s="272">
        <f>'3.0 เปรียบเทียบการใช้พลังงาน'!L18</f>
        <v>1.3875213675213676</v>
      </c>
      <c r="L15" s="273" t="s">
        <v>14</v>
      </c>
      <c r="M15" s="259">
        <f>B15*'2.1 OP GHG_2559 (ย่อขนาด)'!$B$10</f>
        <v>79.787151282051283</v>
      </c>
      <c r="N15" s="260">
        <f>C15*'2.1 OP GHG_2559 (ย่อขนาด)'!$B$8</f>
        <v>2.8834162393162392</v>
      </c>
      <c r="O15" s="261">
        <f>D15*'2.1 OP GHG_2559 (ย่อขนาด)'!$B$11</f>
        <v>1.3713403846153844</v>
      </c>
      <c r="P15" s="259">
        <f>E15*'2.1 OP GHG_2559 (ย่อขนาด)'!$B$14</f>
        <v>0.46661111111111109</v>
      </c>
      <c r="Q15" s="260">
        <f>F15*'2.1 OP GHG_2559 (ย่อขนาด)'!$B$22</f>
        <v>0.1704423076923077</v>
      </c>
      <c r="R15" s="260">
        <f>G15*'2.1 OP GHG_2559 (ย่อขนาด)'!$B$26</f>
        <v>0.74755555555555553</v>
      </c>
      <c r="S15" s="261">
        <f>H15*'2.1 OP GHG_2559 (ย่อขนาด)'!$B$30</f>
        <v>14.920512820512821</v>
      </c>
      <c r="T15" s="259">
        <f>I15*'2.1 OP GHG_2559 (ย่อขนาด)'!$B$33</f>
        <v>34.519795982905983</v>
      </c>
      <c r="U15" s="260">
        <f>J15*'2.1 OP GHG_2559 (ย่อขนาด)'!$B$34</f>
        <v>2.6803418803418801</v>
      </c>
      <c r="V15" s="262">
        <f>K15*'2.1 OP GHG_2559 (ย่อขนาด)'!$B$35</f>
        <v>4.065437606837607</v>
      </c>
      <c r="W15" s="274">
        <f t="shared" si="0"/>
        <v>141.61260517094016</v>
      </c>
    </row>
    <row r="16" spans="1:23" ht="31.7" customHeight="1" thickBot="1">
      <c r="A16" s="275" t="s">
        <v>15</v>
      </c>
      <c r="B16" s="276">
        <f>'3.0 เปรียบเทียบการใช้พลังงาน'!F19</f>
        <v>145.47863247863248</v>
      </c>
      <c r="C16" s="277">
        <f>'3.0 เปรียบเทียบการใช้พลังงาน'!N19</f>
        <v>4.7606837606837606</v>
      </c>
      <c r="D16" s="278">
        <f>'3.2 กระดาษ'!D17/'3.0 เปรียบเทียบการใช้พลังงาน'!D19</f>
        <v>1.4926153846153847</v>
      </c>
      <c r="E16" s="279">
        <f>'4.1 ปริมาณขยะ'!M4/'3.0 เปรียบเทียบการใช้พลังงาน'!$D$8</f>
        <v>0.17948717948717949</v>
      </c>
      <c r="F16" s="280">
        <f>'4.1 ปริมาณขยะ'!M5/'3.0 เปรียบเทียบการใช้พลังงาน'!$D$8</f>
        <v>2.564102564102564E-2</v>
      </c>
      <c r="G16" s="280">
        <f>'4.1 ปริมาณขยะ'!M6/'3.0 เปรียบเทียบการใช้พลังงาน'!$D$8</f>
        <v>0.26495726495726496</v>
      </c>
      <c r="H16" s="281">
        <f>'4.1 ปริมาณขยะ'!M7/'3.0 เปรียบเทียบการใช้พลังงาน'!$D$8</f>
        <v>5.4786324786324787</v>
      </c>
      <c r="I16" s="282">
        <f>'3.0 เปรียบเทียบการใช้พลังงาน'!J19</f>
        <v>10.437692307692307</v>
      </c>
      <c r="J16" s="283">
        <f>'3.0 เปรียบเทียบการใช้พลังงาน'!K19</f>
        <v>5.1282051282051286</v>
      </c>
      <c r="K16" s="283">
        <f>'3.0 เปรียบเทียบการใช้พลังงาน'!L19</f>
        <v>3.0437606837606839</v>
      </c>
      <c r="L16" s="284" t="s">
        <v>15</v>
      </c>
      <c r="M16" s="259">
        <f>B16*'2.1 OP GHG_2559 (ย่อขนาด)'!$B$10</f>
        <v>84.566729059829058</v>
      </c>
      <c r="N16" s="260">
        <f>C16*'2.1 OP GHG_2559 (ย่อขนาด)'!$B$8</f>
        <v>3.3529495726495728</v>
      </c>
      <c r="O16" s="261">
        <f>D16*'2.1 OP GHG_2559 (ย่อขนาด)'!$B$11</f>
        <v>1.0970723076923077</v>
      </c>
      <c r="P16" s="259">
        <f>E16*'2.1 OP GHG_2559 (ย่อขนาด)'!$B$14</f>
        <v>0.26483333333333337</v>
      </c>
      <c r="Q16" s="260">
        <f>F16*'2.1 OP GHG_2559 (ย่อขนาด)'!$B$22</f>
        <v>0.11362820512820512</v>
      </c>
      <c r="R16" s="260">
        <f>G16*'2.1 OP GHG_2559 (ย่อขนาด)'!$B$26</f>
        <v>0.99888888888888894</v>
      </c>
      <c r="S16" s="261">
        <f>H16*'2.1 OP GHG_2559 (ย่อขนาด)'!$B$30</f>
        <v>13.86094017094017</v>
      </c>
      <c r="T16" s="259">
        <f>I16*'2.1 OP GHG_2559 (ย่อขนาด)'!$B$33</f>
        <v>28.647290307692309</v>
      </c>
      <c r="U16" s="260">
        <f>J16*'2.1 OP GHG_2559 (ย่อขนาด)'!$B$34</f>
        <v>4.0205128205128213</v>
      </c>
      <c r="V16" s="262">
        <f>K16*'2.1 OP GHG_2559 (ย่อขนาด)'!$B$35</f>
        <v>8.9182188034188048</v>
      </c>
      <c r="W16" s="274">
        <f t="shared" si="0"/>
        <v>145.84106347008546</v>
      </c>
    </row>
    <row r="17" spans="1:23" ht="32.1" customHeight="1" thickTop="1" thickBot="1">
      <c r="A17" s="285" t="s">
        <v>171</v>
      </c>
      <c r="B17" s="286">
        <v>262.64999999999998</v>
      </c>
      <c r="C17" s="287">
        <v>4.74</v>
      </c>
      <c r="D17" s="288">
        <v>1.98</v>
      </c>
      <c r="E17" s="287">
        <v>0.7</v>
      </c>
      <c r="F17" s="287" t="s">
        <v>48</v>
      </c>
      <c r="G17" s="287">
        <v>0.09</v>
      </c>
      <c r="H17" s="288">
        <v>1.98</v>
      </c>
      <c r="I17" s="287">
        <v>24.89</v>
      </c>
      <c r="J17" s="287">
        <v>3.21</v>
      </c>
      <c r="K17" s="287">
        <v>0.44</v>
      </c>
      <c r="L17" s="289" t="s">
        <v>182</v>
      </c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90">
        <v>218.34</v>
      </c>
    </row>
    <row r="18" spans="1:23" ht="24.95" customHeight="1" thickTop="1">
      <c r="A18" s="291"/>
      <c r="B18" s="291"/>
      <c r="C18" s="291"/>
      <c r="D18" s="291"/>
      <c r="E18" s="291"/>
      <c r="F18" s="291"/>
      <c r="G18" s="291"/>
      <c r="H18" s="291"/>
      <c r="K18" s="292" t="s">
        <v>181</v>
      </c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2" t="s">
        <v>181</v>
      </c>
    </row>
    <row r="19" spans="1:23" ht="24.95" customHeight="1">
      <c r="A19" s="291"/>
      <c r="B19" s="291"/>
      <c r="C19" s="291"/>
      <c r="D19" s="291"/>
      <c r="E19" s="291"/>
      <c r="F19" s="291"/>
      <c r="G19" s="291"/>
      <c r="H19" s="291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</row>
    <row r="20" spans="1:23" ht="24.95" customHeight="1"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</row>
  </sheetData>
  <mergeCells count="12">
    <mergeCell ref="A1:K1"/>
    <mergeCell ref="L17:V17"/>
    <mergeCell ref="L1:W1"/>
    <mergeCell ref="M2:O2"/>
    <mergeCell ref="P2:S2"/>
    <mergeCell ref="L2:L4"/>
    <mergeCell ref="W2:W4"/>
    <mergeCell ref="A2:A4"/>
    <mergeCell ref="B2:D2"/>
    <mergeCell ref="E2:H2"/>
    <mergeCell ref="I2:K2"/>
    <mergeCell ref="T2:V2"/>
  </mergeCells>
  <printOptions horizontalCentered="1"/>
  <pageMargins left="0.19685039370078741" right="0.19685039370078741" top="0.39370078740157483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23"/>
  <sheetViews>
    <sheetView view="pageBreakPreview" topLeftCell="A10" zoomScale="55" zoomScaleSheetLayoutView="55" workbookViewId="0">
      <selection activeCell="E28" sqref="E28"/>
    </sheetView>
  </sheetViews>
  <sheetFormatPr defaultColWidth="9" defaultRowHeight="15"/>
  <cols>
    <col min="1" max="24" width="12.625" style="106" customWidth="1"/>
    <col min="25" max="25" width="12.625" style="107" customWidth="1"/>
    <col min="26" max="29" width="14.625" style="107" customWidth="1"/>
    <col min="30" max="30" width="9.625" style="107" customWidth="1"/>
    <col min="31" max="32" width="14.625" style="107" customWidth="1"/>
    <col min="33" max="37" width="11.75" style="106" customWidth="1"/>
    <col min="38" max="48" width="9" style="106"/>
    <col min="49" max="49" width="12.875" style="106" customWidth="1"/>
    <col min="50" max="64" width="9" style="106"/>
    <col min="65" max="65" width="11" style="106" customWidth="1"/>
    <col min="66" max="78" width="9" style="106"/>
    <col min="79" max="79" width="12.375" style="106" customWidth="1"/>
    <col min="80" max="80" width="9" style="106"/>
    <col min="81" max="81" width="9" style="106" customWidth="1"/>
    <col min="82" max="82" width="12" style="106" customWidth="1"/>
    <col min="83" max="96" width="9" style="106"/>
    <col min="97" max="97" width="6.5" style="106" customWidth="1"/>
    <col min="98" max="16384" width="9" style="106"/>
  </cols>
  <sheetData>
    <row r="1" spans="1:37" s="104" customFormat="1" ht="50.1" customHeight="1">
      <c r="A1" s="433" t="s">
        <v>152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 t="s">
        <v>152</v>
      </c>
      <c r="M1" s="433"/>
      <c r="N1" s="433"/>
      <c r="O1" s="433"/>
      <c r="P1" s="433"/>
      <c r="Q1" s="433"/>
      <c r="R1" s="433"/>
      <c r="S1" s="433"/>
      <c r="T1" s="433"/>
      <c r="U1" s="433"/>
      <c r="V1" s="433"/>
      <c r="Y1" s="105"/>
      <c r="Z1" s="105"/>
      <c r="AA1" s="105"/>
      <c r="AB1" s="105"/>
      <c r="AC1" s="105"/>
      <c r="AD1" s="105"/>
      <c r="AE1" s="105"/>
      <c r="AF1" s="105"/>
    </row>
    <row r="2" spans="1:37" ht="24.95" customHeight="1"/>
    <row r="3" spans="1:37" ht="24.95" customHeight="1">
      <c r="Z3" s="422"/>
      <c r="AA3" s="423" t="s">
        <v>20</v>
      </c>
      <c r="AB3" s="423"/>
      <c r="AC3" s="423"/>
      <c r="AD3" s="423"/>
      <c r="AE3" s="423"/>
      <c r="AF3" s="423"/>
      <c r="AG3" s="423"/>
      <c r="AH3" s="423"/>
      <c r="AI3" s="423"/>
      <c r="AJ3" s="423"/>
      <c r="AK3" s="423"/>
    </row>
    <row r="4" spans="1:37" ht="24.95" customHeight="1">
      <c r="Z4" s="422"/>
      <c r="AA4" s="424"/>
      <c r="AB4" s="425" t="s">
        <v>69</v>
      </c>
      <c r="AC4" s="425"/>
      <c r="AD4" s="425"/>
      <c r="AE4" s="425" t="s">
        <v>81</v>
      </c>
      <c r="AF4" s="425"/>
      <c r="AG4" s="425"/>
      <c r="AH4" s="425"/>
      <c r="AI4" s="425" t="s">
        <v>151</v>
      </c>
      <c r="AJ4" s="425"/>
      <c r="AK4" s="425"/>
    </row>
    <row r="5" spans="1:37" ht="24.95" customHeight="1">
      <c r="Z5" s="422"/>
      <c r="AA5" s="424"/>
      <c r="AB5" s="422" t="s">
        <v>45</v>
      </c>
      <c r="AC5" s="422" t="s">
        <v>147</v>
      </c>
      <c r="AD5" s="422" t="s">
        <v>78</v>
      </c>
      <c r="AE5" s="429" t="s">
        <v>78</v>
      </c>
      <c r="AF5" s="429" t="s">
        <v>148</v>
      </c>
      <c r="AG5" s="422" t="s">
        <v>149</v>
      </c>
      <c r="AH5" s="422" t="s">
        <v>150</v>
      </c>
      <c r="AI5" s="422" t="s">
        <v>37</v>
      </c>
      <c r="AJ5" s="422" t="s">
        <v>38</v>
      </c>
      <c r="AK5" s="422" t="s">
        <v>39</v>
      </c>
    </row>
    <row r="6" spans="1:37" ht="24.95" customHeight="1">
      <c r="Z6" s="422"/>
      <c r="AA6" s="426" t="s">
        <v>4</v>
      </c>
      <c r="AB6" s="427">
        <f>E78*'2.1 OP GHG_2559'!$B$10</f>
        <v>8990.9670999999998</v>
      </c>
      <c r="AC6" s="427">
        <f>M78*'2.1 OP GHG_2559'!$B$8</f>
        <v>283.8329</v>
      </c>
      <c r="AD6" s="427">
        <f>'2.1 OP GHG_2559'!E11</f>
        <v>99.477031499999981</v>
      </c>
      <c r="AE6" s="427">
        <f>'2.1 OP GHG_2559'!E14</f>
        <v>58.282250000000005</v>
      </c>
      <c r="AF6" s="428">
        <f>'2.1 OP GHG_2559'!E22</f>
        <v>31.9068</v>
      </c>
      <c r="AG6" s="427">
        <f>'2.1 OP GHG_2559'!E26</f>
        <v>94.25</v>
      </c>
      <c r="AH6" s="427">
        <f>'2.1 OP GHG_2559'!E30</f>
        <v>1797.5649999999998</v>
      </c>
      <c r="AI6" s="427">
        <f>G78*'2.1 OP GHG_2559'!$B$33</f>
        <v>3793.8331339999995</v>
      </c>
      <c r="AJ6" s="427">
        <f>H78*'2.1 OP GHG_2559'!$B$34</f>
        <v>656.08256000000006</v>
      </c>
      <c r="AK6" s="427">
        <f>I78*'2.1 OP GHG_2559'!$B$35</f>
        <v>922.56910000000005</v>
      </c>
    </row>
    <row r="7" spans="1:37" ht="24.95" customHeight="1">
      <c r="Z7" s="422"/>
      <c r="AA7" s="424" t="s">
        <v>5</v>
      </c>
      <c r="AB7" s="427">
        <f>E79*'2.1 OP GHG_2559'!$B$10</f>
        <v>8654.9757000000009</v>
      </c>
      <c r="AC7" s="427">
        <f>M79*'2.1 OP GHG_2559'!$B$8</f>
        <v>293.69310000000002</v>
      </c>
      <c r="AD7" s="427">
        <f>'2.1 OP GHG_2559'!J11</f>
        <v>324.10258649999997</v>
      </c>
      <c r="AE7" s="427">
        <f>'2.1 OP GHG_2559'!J14</f>
        <v>59.315100000000008</v>
      </c>
      <c r="AF7" s="428">
        <f>'2.1 OP GHG_2559'!J22</f>
        <v>31.020499999999998</v>
      </c>
      <c r="AG7" s="427">
        <f>'2.1 OP GHG_2559'!J26</f>
        <v>99.527999999999992</v>
      </c>
      <c r="AH7" s="427">
        <f>'2.1 OP GHG_2559'!J30</f>
        <v>1801.6129999999998</v>
      </c>
      <c r="AI7" s="427">
        <f>G79*'2.1 OP GHG_2559'!$B$33</f>
        <v>3022.4084119999998</v>
      </c>
      <c r="AJ7" s="427">
        <f>H79*'2.1 OP GHG_2559'!$B$34</f>
        <v>313.60000000000002</v>
      </c>
      <c r="AK7" s="427">
        <f>I79*'2.1 OP GHG_2559'!$B$35</f>
        <v>524.29420000000016</v>
      </c>
    </row>
    <row r="8" spans="1:37" ht="24.95" customHeight="1">
      <c r="Z8" s="422"/>
      <c r="AA8" s="424" t="s">
        <v>6</v>
      </c>
      <c r="AB8" s="427">
        <f>E80*'2.1 OP GHG_2559'!$B$10</f>
        <v>10010.567300000001</v>
      </c>
      <c r="AC8" s="427">
        <f>M80*'2.1 OP GHG_2559'!$B$8</f>
        <v>309.892</v>
      </c>
      <c r="AD8" s="427">
        <f>'2.1 OP GHG_2559'!O11</f>
        <v>327.31152299999997</v>
      </c>
      <c r="AE8" s="427">
        <f>'2.1 OP GHG_2559'!O14</f>
        <v>58.724899999999998</v>
      </c>
      <c r="AF8" s="428">
        <f>'2.1 OP GHG_2559'!O22</f>
        <v>30.577349999999999</v>
      </c>
      <c r="AG8" s="427">
        <f>'2.1 OP GHG_2559'!O26</f>
        <v>93.496000000000009</v>
      </c>
      <c r="AH8" s="427">
        <f>'2.1 OP GHG_2559'!O30</f>
        <v>1795.0349999999999</v>
      </c>
      <c r="AI8" s="427">
        <f>G80*'2.1 OP GHG_2559'!$B$33</f>
        <v>2466.0779920000004</v>
      </c>
      <c r="AJ8" s="427">
        <f>H80*'2.1 OP GHG_2559'!$B$34</f>
        <v>313.60000000000002</v>
      </c>
      <c r="AK8" s="427">
        <f>I80*'2.1 OP GHG_2559'!$B$35</f>
        <v>952.30859999999996</v>
      </c>
    </row>
    <row r="9" spans="1:37" ht="24.95" customHeight="1">
      <c r="Z9" s="422"/>
      <c r="AA9" s="424" t="s">
        <v>7</v>
      </c>
      <c r="AB9" s="427">
        <f>E81*'2.1 OP GHG_2559'!$B$10</f>
        <v>8929.9306000000015</v>
      </c>
      <c r="AC9" s="427">
        <f>M81*'2.1 OP GHG_2559'!$B$8</f>
        <v>257.77379999999999</v>
      </c>
      <c r="AD9" s="427">
        <f>'2.1 OP GHG_2559'!T11</f>
        <v>12.835746</v>
      </c>
      <c r="AE9" s="427">
        <f>'2.1 OP GHG_2559'!T14</f>
        <v>54.888600000000004</v>
      </c>
      <c r="AF9" s="428">
        <f>'2.1 OP GHG_2559'!T22</f>
        <v>26.588999999999999</v>
      </c>
      <c r="AG9" s="427">
        <f>'2.1 OP GHG_2559'!T26</f>
        <v>86.71</v>
      </c>
      <c r="AH9" s="427">
        <f>'2.1 OP GHG_2559'!T30</f>
        <v>1758.856</v>
      </c>
      <c r="AI9" s="427">
        <f>G81*'2.1 OP GHG_2559'!$B$33</f>
        <v>3537.0483580000005</v>
      </c>
      <c r="AJ9" s="427">
        <f>H81*'2.1 OP GHG_2559'!$B$34</f>
        <v>470.40000000000003</v>
      </c>
      <c r="AK9" s="427">
        <f>I81*'2.1 OP GHG_2559'!$B$35</f>
        <v>298.53770000000003</v>
      </c>
    </row>
    <row r="10" spans="1:37" ht="24.95" customHeight="1">
      <c r="Z10" s="422"/>
      <c r="AA10" s="424" t="s">
        <v>8</v>
      </c>
      <c r="AB10" s="427">
        <f>E82*'2.1 OP GHG_2559'!$B$10</f>
        <v>9328.1211000000003</v>
      </c>
      <c r="AC10" s="427">
        <f>M82*'2.1 OP GHG_2559'!$B$8</f>
        <v>215.51580000000001</v>
      </c>
      <c r="AD10" s="427">
        <f>'2.1 OP GHG_2559'!Y11</f>
        <v>418.76621325000002</v>
      </c>
      <c r="AE10" s="427">
        <f>'2.1 OP GHG_2559'!Y14</f>
        <v>53.118000000000002</v>
      </c>
      <c r="AF10" s="428">
        <f>'2.1 OP GHG_2559'!Y22</f>
        <v>23.486949999999997</v>
      </c>
      <c r="AG10" s="427">
        <f>'2.1 OP GHG_2559'!Y26</f>
        <v>79.17</v>
      </c>
      <c r="AH10" s="427">
        <f>'2.1 OP GHG_2559'!Y30</f>
        <v>1755.82</v>
      </c>
      <c r="AI10" s="427">
        <f>G82*'2.1 OP GHG_2559'!$B$33</f>
        <v>4054.1035520000005</v>
      </c>
      <c r="AJ10" s="427">
        <f>H82*'2.1 OP GHG_2559'!$B$34</f>
        <v>443.16383999999999</v>
      </c>
      <c r="AK10" s="427">
        <f>I82*'2.1 OP GHG_2559'!$B$35</f>
        <v>808.12330000000009</v>
      </c>
    </row>
    <row r="11" spans="1:37" ht="24.95" customHeight="1">
      <c r="Z11" s="422"/>
      <c r="AA11" s="424" t="s">
        <v>9</v>
      </c>
      <c r="AB11" s="427">
        <f>E83*'2.1 OP GHG_2559'!$B$10</f>
        <v>9749.5636000000013</v>
      </c>
      <c r="AC11" s="427">
        <f>M83*'2.1 OP GHG_2559'!$B$8</f>
        <v>247.9136</v>
      </c>
      <c r="AD11" s="427">
        <f>'2.1 OP GHG_2559'!AD11</f>
        <v>738.05539499999998</v>
      </c>
      <c r="AE11" s="427">
        <f>'2.1 OP GHG_2559'!AD14</f>
        <v>52.380250000000004</v>
      </c>
      <c r="AF11" s="428">
        <f>'2.1 OP GHG_2559'!AD22</f>
        <v>24.373249999999999</v>
      </c>
      <c r="AG11" s="427">
        <f>'2.1 OP GHG_2559'!AD26</f>
        <v>80.301000000000002</v>
      </c>
      <c r="AH11" s="427">
        <f>'2.1 OP GHG_2559'!AD30</f>
        <v>1752.5309999999999</v>
      </c>
      <c r="AI11" s="427">
        <f>G83*'2.1 OP GHG_2559'!$B$33</f>
        <v>1797.136634</v>
      </c>
      <c r="AJ11" s="427">
        <f>H83*'2.1 OP GHG_2559'!$B$34</f>
        <v>313.60000000000002</v>
      </c>
      <c r="AK11" s="427">
        <f>I83*'2.1 OP GHG_2559'!$B$35</f>
        <v>492.24</v>
      </c>
    </row>
    <row r="12" spans="1:37" ht="24.95" customHeight="1">
      <c r="Z12" s="422"/>
      <c r="AA12" s="424" t="s">
        <v>10</v>
      </c>
      <c r="AB12" s="427">
        <f>E84*'2.1 OP GHG_2559'!$B$10</f>
        <v>8942.7192000000014</v>
      </c>
      <c r="AC12" s="427">
        <f>M84*'2.1 OP GHG_2559'!$B$8</f>
        <v>273.97270000000003</v>
      </c>
      <c r="AD12" s="427">
        <f>'2.1 OP GHG_2559'!AI11</f>
        <v>30.484896750000001</v>
      </c>
      <c r="AE12" s="427">
        <f>'2.1 OP GHG_2559'!AI14</f>
        <v>50.167000000000002</v>
      </c>
      <c r="AF12" s="428">
        <f>'2.1 OP GHG_2559'!AI22</f>
        <v>23.043800000000001</v>
      </c>
      <c r="AG12" s="427">
        <f>'2.1 OP GHG_2559'!AI26</f>
        <v>76.153999999999996</v>
      </c>
      <c r="AH12" s="427">
        <f>'2.1 OP GHG_2559'!AI30</f>
        <v>1745.6999999999998</v>
      </c>
      <c r="AI12" s="427">
        <f>G84*'2.1 OP GHG_2559'!$B$33</f>
        <v>4147.0082620000003</v>
      </c>
      <c r="AJ12" s="427">
        <f>H84*'2.1 OP GHG_2559'!$B$34</f>
        <v>358.06063999999998</v>
      </c>
      <c r="AK12" s="427">
        <f>I84*'2.1 OP GHG_2559'!$B$35</f>
        <v>482.39520000000005</v>
      </c>
    </row>
    <row r="13" spans="1:37" ht="24.95" customHeight="1">
      <c r="Z13" s="422"/>
      <c r="AA13" s="424" t="s">
        <v>11</v>
      </c>
      <c r="AB13" s="427">
        <f>E85*'2.1 OP GHG_2559'!$B$10</f>
        <v>9879.7748000000011</v>
      </c>
      <c r="AC13" s="427">
        <f>M85*'2.1 OP GHG_2559'!$B$8</f>
        <v>385.25210000000004</v>
      </c>
      <c r="AD13" s="427">
        <f>'2.1 OP GHG_2559'!AN11</f>
        <v>0</v>
      </c>
      <c r="AE13" s="427">
        <f>'2.1 OP GHG_2559 (ย่อขนาด)'!T73</f>
        <v>45.740500000000004</v>
      </c>
      <c r="AF13" s="430">
        <f>'2.1 OP GHG_2559 (ย่อขนาด)'!T81</f>
        <v>8.8629999999999995</v>
      </c>
      <c r="AG13" s="422">
        <f>'2.1 OP GHG_2559 (ย่อขนาด)'!T85</f>
        <v>116.87</v>
      </c>
      <c r="AH13" s="422">
        <f>'2.1 OP GHG_2559 (ย่อขนาด)'!T89</f>
        <v>1884.85</v>
      </c>
      <c r="AI13" s="427">
        <f>G85*'2.1 OP GHG_2559'!$B$33</f>
        <v>3699.3914480000003</v>
      </c>
      <c r="AJ13" s="427">
        <f>H85*'2.1 OP GHG_2559'!$B$34</f>
        <v>313.60000000000002</v>
      </c>
      <c r="AK13" s="427">
        <f>I85*'2.1 OP GHG_2559'!$B$35</f>
        <v>1307.5125</v>
      </c>
    </row>
    <row r="14" spans="1:37" ht="24.95" customHeight="1">
      <c r="Z14" s="422"/>
      <c r="AA14" s="424" t="s">
        <v>12</v>
      </c>
      <c r="AB14" s="427">
        <f>E86*'2.1 OP GHG_2559'!$B$10</f>
        <v>9560.0598000000009</v>
      </c>
      <c r="AC14" s="427">
        <f>M86*'2.1 OP GHG_2559'!$B$8</f>
        <v>319.75220000000002</v>
      </c>
      <c r="AD14" s="427">
        <f>'2.1 OP GHG_2559'!AN12</f>
        <v>0</v>
      </c>
      <c r="AE14" s="431">
        <f>'2.1 OP GHG_2559 (ย่อขนาด)'!Y14</f>
        <v>38.363</v>
      </c>
      <c r="AF14" s="432">
        <f>'2.1 OP GHG_2559 (ย่อขนาด)'!Y22</f>
        <v>11.078749999999999</v>
      </c>
      <c r="AG14" s="431">
        <f>'2.1 OP GHG_2559 (ย่อขนาด)'!Y26</f>
        <v>92.364999999999995</v>
      </c>
      <c r="AH14" s="431">
        <f>'2.1 OP GHG_2559 (ย่อขนาด)'!Y30</f>
        <v>1798.83</v>
      </c>
      <c r="AI14" s="427">
        <f>G86*'2.1 OP GHG_2559'!$B$33</f>
        <v>1432.7360920000001</v>
      </c>
      <c r="AJ14" s="427">
        <f>H86*'2.1 OP GHG_2559'!$B$34</f>
        <v>313.60000000000002</v>
      </c>
      <c r="AK14" s="427">
        <f>I86*'2.1 OP GHG_2559'!$B$35</f>
        <v>1009.4729</v>
      </c>
    </row>
    <row r="15" spans="1:37" ht="24.95" customHeight="1">
      <c r="Z15" s="422"/>
      <c r="AA15" s="424" t="s">
        <v>13</v>
      </c>
      <c r="AB15" s="427">
        <f>E87*'2.1 OP GHG_2559'!$B$10</f>
        <v>9812.344000000001</v>
      </c>
      <c r="AC15" s="427">
        <f>M87*'2.1 OP GHG_2559'!$B$8</f>
        <v>419.76280000000003</v>
      </c>
      <c r="AD15" s="427">
        <f>'2.1 OP GHG_2559'!AN13</f>
        <v>0</v>
      </c>
      <c r="AE15" s="431">
        <f>'2.1 OP GHG_2559 (ย่อขนาด)'!Y73</f>
        <v>59.02</v>
      </c>
      <c r="AF15" s="432">
        <f>'2.1 OP GHG_2559 (ย่อขนาด)'!Y81</f>
        <v>24.373249999999999</v>
      </c>
      <c r="AG15" s="431">
        <f>'2.1 OP GHG_2559 (ย่อขนาด)'!Y85</f>
        <v>132.70400000000001</v>
      </c>
      <c r="AH15" s="431">
        <f>'2.1 OP GHG_2559 (ย่อขนาด)'!Y89</f>
        <v>1834.2499999999998</v>
      </c>
      <c r="AI15" s="427">
        <f>G87*'2.1 OP GHG_2559'!$B$33</f>
        <v>1786.158234</v>
      </c>
      <c r="AJ15" s="427">
        <f>H87*'2.1 OP GHG_2559'!$B$34</f>
        <v>313.60000000000002</v>
      </c>
      <c r="AK15" s="427">
        <f>I87*'2.1 OP GHG_2559'!$B$35</f>
        <v>1292.4523000000002</v>
      </c>
    </row>
    <row r="16" spans="1:37" ht="24.95" customHeight="1">
      <c r="Z16" s="422"/>
      <c r="AA16" s="424" t="s">
        <v>14</v>
      </c>
      <c r="AB16" s="427">
        <f>E88*'2.1 OP GHG_2559'!$B$10</f>
        <v>9335.0967000000001</v>
      </c>
      <c r="AC16" s="427">
        <f>M88*'2.1 OP GHG_2559'!$B$8</f>
        <v>337.35970000000003</v>
      </c>
      <c r="AD16" s="427">
        <f>'2.1 OP GHG_2559'!AN14</f>
        <v>0</v>
      </c>
      <c r="AE16" s="431">
        <f>'2.1 OP GHG_2559 (ย่อขนาด)'!AD14</f>
        <v>54.593499999999999</v>
      </c>
      <c r="AF16" s="432">
        <f>'2.1 OP GHG_2559 (ย่อขนาด)'!AD22</f>
        <v>19.941749999999999</v>
      </c>
      <c r="AG16" s="431">
        <f>'2.1 OP GHG_2559 (ย่อขนาด)'!AD26</f>
        <v>87.463999999999999</v>
      </c>
      <c r="AH16" s="431">
        <f>'2.1 OP GHG_2559 (ย่อขนาด)'!AD30</f>
        <v>1745.6999999999998</v>
      </c>
      <c r="AI16" s="427">
        <f>G88*'2.1 OP GHG_2559'!$B$33</f>
        <v>4038.8161300000002</v>
      </c>
      <c r="AJ16" s="427">
        <f>H88*'2.1 OP GHG_2559'!$B$34</f>
        <v>313.60000000000002</v>
      </c>
      <c r="AK16" s="427">
        <f>I88*'2.1 OP GHG_2559'!$B$35</f>
        <v>475.65620000000001</v>
      </c>
    </row>
    <row r="17" spans="26:38" ht="24.95" customHeight="1">
      <c r="Z17" s="422"/>
      <c r="AA17" s="424" t="s">
        <v>15</v>
      </c>
      <c r="AB17" s="427">
        <f>E89*'2.1 OP GHG_2559'!$B$10</f>
        <v>9894.3073000000004</v>
      </c>
      <c r="AC17" s="427">
        <f>M89*'2.1 OP GHG_2559'!$B$8</f>
        <v>392.29510000000005</v>
      </c>
      <c r="AD17" s="427">
        <f>'2.1 OP GHG_2559'!AN15</f>
        <v>0</v>
      </c>
      <c r="AE17" s="431">
        <f>'2.1 OP GHG_2559 (ย่อขนาด)'!AD73</f>
        <v>30.985500000000002</v>
      </c>
      <c r="AF17" s="432">
        <f>'2.1 OP GHG_2559 (ย่อขนาด)'!AD81</f>
        <v>13.294499999999999</v>
      </c>
      <c r="AG17" s="431">
        <f>'2.1 OP GHG_2559 (ย่อขนาด)'!AD85</f>
        <v>116.87</v>
      </c>
      <c r="AH17" s="431">
        <f>'2.1 OP GHG_2559 (ย่อขนาด)'!AD89</f>
        <v>1621.7299999999998</v>
      </c>
      <c r="AI17" s="427">
        <f>G89*'2.1 OP GHG_2559'!$B$33</f>
        <v>3351.7329660000005</v>
      </c>
      <c r="AJ17" s="427">
        <f>H89*'2.1 OP GHG_2559'!$B$34</f>
        <v>470.40000000000003</v>
      </c>
      <c r="AK17" s="427">
        <f>I89*'2.1 OP GHG_2559'!$B$35</f>
        <v>1043.4316000000001</v>
      </c>
    </row>
    <row r="18" spans="26:38" ht="24.95" customHeight="1">
      <c r="Z18" s="422"/>
      <c r="AA18" s="422"/>
      <c r="AB18" s="422"/>
      <c r="AC18" s="422"/>
      <c r="AD18" s="422"/>
      <c r="AE18" s="422"/>
      <c r="AF18" s="422"/>
      <c r="AG18" s="424"/>
      <c r="AH18" s="424"/>
      <c r="AI18" s="424"/>
      <c r="AJ18" s="424"/>
      <c r="AK18" s="424"/>
    </row>
    <row r="19" spans="26:38" ht="24.95" customHeight="1"/>
    <row r="20" spans="26:38" ht="24.95" customHeight="1">
      <c r="AA20" s="422"/>
      <c r="AB20" s="422"/>
      <c r="AC20" s="422"/>
      <c r="AD20" s="422"/>
      <c r="AE20" s="422"/>
      <c r="AF20" s="422"/>
      <c r="AG20" s="424"/>
      <c r="AH20" s="424"/>
      <c r="AI20" s="424"/>
      <c r="AJ20" s="424"/>
      <c r="AK20" s="424"/>
      <c r="AL20" s="424"/>
    </row>
    <row r="21" spans="26:38" ht="24.95" customHeight="1">
      <c r="AA21" s="422"/>
      <c r="AB21" s="422"/>
      <c r="AC21" s="422"/>
      <c r="AD21" s="422"/>
      <c r="AE21" s="422"/>
      <c r="AF21" s="422"/>
      <c r="AG21" s="424"/>
      <c r="AH21" s="424"/>
      <c r="AI21" s="424"/>
      <c r="AJ21" s="424"/>
      <c r="AK21" s="424"/>
      <c r="AL21" s="424"/>
    </row>
    <row r="22" spans="26:38" ht="24.95" customHeight="1">
      <c r="AA22" s="422"/>
      <c r="AB22" s="430"/>
      <c r="AC22" s="106"/>
      <c r="AD22" s="422"/>
      <c r="AE22" s="422"/>
      <c r="AF22" s="422"/>
      <c r="AG22" s="424"/>
      <c r="AH22" s="424"/>
      <c r="AI22" s="424"/>
      <c r="AJ22" s="424"/>
      <c r="AK22" s="424"/>
      <c r="AL22" s="424"/>
    </row>
    <row r="23" spans="26:38" ht="24.95" customHeight="1">
      <c r="AA23" s="422"/>
      <c r="AB23" s="430"/>
      <c r="AC23" s="106"/>
      <c r="AD23" s="422"/>
      <c r="AE23" s="422"/>
      <c r="AF23" s="422"/>
      <c r="AG23" s="424"/>
      <c r="AH23" s="424"/>
      <c r="AI23" s="424"/>
      <c r="AJ23" s="424"/>
      <c r="AK23" s="424"/>
      <c r="AL23" s="424"/>
    </row>
    <row r="24" spans="26:38" ht="24.95" customHeight="1">
      <c r="AA24" s="422"/>
      <c r="AB24" s="430"/>
      <c r="AC24" s="106"/>
      <c r="AD24" s="422"/>
      <c r="AE24" s="422"/>
      <c r="AF24" s="422"/>
      <c r="AG24" s="424"/>
      <c r="AH24" s="424"/>
      <c r="AI24" s="424"/>
      <c r="AJ24" s="424"/>
      <c r="AK24" s="424"/>
      <c r="AL24" s="424"/>
    </row>
    <row r="25" spans="26:38" ht="24.95" customHeight="1">
      <c r="AA25" s="422"/>
      <c r="AB25" s="430"/>
      <c r="AC25" s="106"/>
      <c r="AD25" s="422"/>
      <c r="AE25" s="422"/>
      <c r="AF25" s="422"/>
      <c r="AG25" s="424"/>
      <c r="AH25" s="424"/>
      <c r="AI25" s="424"/>
      <c r="AJ25" s="424"/>
      <c r="AK25" s="424"/>
      <c r="AL25" s="424"/>
    </row>
    <row r="26" spans="26:38" ht="24.95" customHeight="1">
      <c r="AA26" s="422"/>
      <c r="AB26" s="430"/>
      <c r="AC26" s="106"/>
      <c r="AD26" s="422"/>
      <c r="AE26" s="422"/>
      <c r="AF26" s="422"/>
      <c r="AG26" s="424"/>
      <c r="AH26" s="424"/>
      <c r="AI26" s="424"/>
      <c r="AJ26" s="424"/>
      <c r="AK26" s="424"/>
      <c r="AL26" s="424"/>
    </row>
    <row r="27" spans="26:38" ht="24.95" customHeight="1">
      <c r="AA27" s="422"/>
      <c r="AB27" s="430"/>
      <c r="AC27" s="106"/>
      <c r="AD27" s="422"/>
      <c r="AE27" s="422"/>
      <c r="AF27" s="422"/>
      <c r="AG27" s="424"/>
      <c r="AH27" s="424"/>
      <c r="AI27" s="424"/>
      <c r="AJ27" s="424"/>
      <c r="AK27" s="424"/>
      <c r="AL27" s="424"/>
    </row>
    <row r="28" spans="26:38" ht="24.95" customHeight="1">
      <c r="AA28" s="422"/>
      <c r="AB28" s="430"/>
      <c r="AC28" s="106"/>
      <c r="AD28" s="422"/>
      <c r="AE28" s="422"/>
      <c r="AF28" s="422"/>
      <c r="AG28" s="424"/>
      <c r="AH28" s="424"/>
      <c r="AI28" s="424"/>
      <c r="AJ28" s="424"/>
      <c r="AK28" s="424"/>
      <c r="AL28" s="424"/>
    </row>
    <row r="29" spans="26:38" ht="24.95" customHeight="1">
      <c r="AA29" s="422"/>
      <c r="AB29" s="430"/>
      <c r="AC29" s="106"/>
      <c r="AD29" s="422"/>
      <c r="AE29" s="422"/>
      <c r="AF29" s="422"/>
      <c r="AG29" s="424"/>
      <c r="AH29" s="424"/>
      <c r="AI29" s="424"/>
      <c r="AJ29" s="424"/>
      <c r="AK29" s="424"/>
      <c r="AL29" s="424"/>
    </row>
    <row r="30" spans="26:38" ht="24.95" customHeight="1">
      <c r="AA30" s="422"/>
      <c r="AB30" s="430"/>
      <c r="AC30" s="106"/>
      <c r="AD30" s="422"/>
      <c r="AE30" s="422"/>
      <c r="AF30" s="422"/>
      <c r="AG30" s="424"/>
      <c r="AH30" s="424"/>
      <c r="AI30" s="424"/>
      <c r="AJ30" s="424"/>
      <c r="AK30" s="424"/>
      <c r="AL30" s="424"/>
    </row>
    <row r="31" spans="26:38" ht="24.95" customHeight="1">
      <c r="AA31" s="422"/>
      <c r="AB31" s="430"/>
      <c r="AC31" s="106"/>
      <c r="AD31" s="422"/>
      <c r="AE31" s="422"/>
      <c r="AF31" s="422"/>
      <c r="AG31" s="424"/>
      <c r="AH31" s="424"/>
      <c r="AI31" s="424"/>
      <c r="AJ31" s="424"/>
      <c r="AK31" s="424"/>
      <c r="AL31" s="424"/>
    </row>
    <row r="32" spans="26:38" ht="24.95" customHeight="1">
      <c r="AA32" s="422"/>
      <c r="AB32" s="430"/>
      <c r="AC32" s="106"/>
      <c r="AD32" s="422"/>
      <c r="AE32" s="422"/>
      <c r="AF32" s="422"/>
      <c r="AG32" s="424"/>
      <c r="AH32" s="424"/>
      <c r="AI32" s="424"/>
      <c r="AJ32" s="424"/>
      <c r="AK32" s="424"/>
      <c r="AL32" s="424"/>
    </row>
    <row r="33" spans="27:38" ht="24.95" customHeight="1">
      <c r="AA33" s="422"/>
      <c r="AB33" s="430"/>
      <c r="AC33" s="106"/>
      <c r="AD33" s="422"/>
      <c r="AE33" s="422"/>
      <c r="AF33" s="422"/>
      <c r="AG33" s="424"/>
      <c r="AH33" s="424"/>
      <c r="AI33" s="424"/>
      <c r="AJ33" s="424"/>
      <c r="AK33" s="424"/>
      <c r="AL33" s="424"/>
    </row>
    <row r="34" spans="27:38" ht="24.95" customHeight="1">
      <c r="AA34" s="422"/>
      <c r="AB34" s="430"/>
      <c r="AC34" s="106"/>
      <c r="AD34" s="422"/>
      <c r="AE34" s="422"/>
      <c r="AF34" s="422"/>
      <c r="AG34" s="424"/>
      <c r="AH34" s="424"/>
      <c r="AI34" s="424"/>
      <c r="AJ34" s="424"/>
      <c r="AK34" s="424"/>
      <c r="AL34" s="424"/>
    </row>
    <row r="35" spans="27:38" ht="24.95" customHeight="1">
      <c r="AA35" s="422"/>
      <c r="AB35" s="430"/>
      <c r="AC35" s="106"/>
      <c r="AD35" s="422"/>
      <c r="AE35" s="422"/>
      <c r="AF35" s="422"/>
      <c r="AG35" s="424"/>
      <c r="AH35" s="424"/>
      <c r="AI35" s="424"/>
      <c r="AJ35" s="424"/>
      <c r="AK35" s="424"/>
      <c r="AL35" s="424"/>
    </row>
    <row r="36" spans="27:38" ht="24.95" customHeight="1">
      <c r="AA36" s="422"/>
      <c r="AB36" s="430"/>
      <c r="AC36" s="106"/>
      <c r="AD36" s="422"/>
      <c r="AE36" s="422"/>
      <c r="AF36" s="422"/>
      <c r="AG36" s="424"/>
      <c r="AH36" s="424"/>
      <c r="AI36" s="424"/>
      <c r="AJ36" s="424"/>
      <c r="AK36" s="424"/>
      <c r="AL36" s="424"/>
    </row>
    <row r="37" spans="27:38" ht="24.95" customHeight="1">
      <c r="AA37" s="422"/>
      <c r="AB37" s="430"/>
      <c r="AC37" s="106"/>
      <c r="AD37" s="422"/>
      <c r="AE37" s="422"/>
      <c r="AF37" s="422"/>
      <c r="AG37" s="424"/>
      <c r="AH37" s="424"/>
      <c r="AI37" s="424"/>
      <c r="AJ37" s="424"/>
      <c r="AK37" s="424"/>
      <c r="AL37" s="424"/>
    </row>
    <row r="38" spans="27:38" ht="24.95" customHeight="1">
      <c r="AA38" s="422"/>
      <c r="AB38" s="430"/>
      <c r="AC38" s="106"/>
      <c r="AD38" s="422"/>
      <c r="AE38" s="422"/>
      <c r="AF38" s="422"/>
      <c r="AG38" s="424"/>
      <c r="AH38" s="424"/>
      <c r="AI38" s="424"/>
      <c r="AJ38" s="424"/>
      <c r="AK38" s="424"/>
      <c r="AL38" s="424"/>
    </row>
    <row r="39" spans="27:38" ht="24.95" customHeight="1">
      <c r="AA39" s="422"/>
      <c r="AB39" s="430"/>
      <c r="AC39" s="106"/>
      <c r="AD39" s="422"/>
      <c r="AE39" s="422"/>
      <c r="AF39" s="422"/>
      <c r="AG39" s="424"/>
      <c r="AH39" s="424"/>
      <c r="AI39" s="424"/>
      <c r="AJ39" s="424"/>
      <c r="AK39" s="424"/>
      <c r="AL39" s="424"/>
    </row>
    <row r="40" spans="27:38" ht="24.95" customHeight="1">
      <c r="AA40" s="422"/>
      <c r="AB40" s="430"/>
      <c r="AC40" s="106"/>
      <c r="AD40" s="422"/>
      <c r="AE40" s="422"/>
      <c r="AF40" s="422"/>
      <c r="AG40" s="424"/>
      <c r="AH40" s="424"/>
      <c r="AI40" s="424"/>
      <c r="AJ40" s="424"/>
      <c r="AK40" s="424"/>
      <c r="AL40" s="424"/>
    </row>
    <row r="41" spans="27:38" ht="24.95" customHeight="1">
      <c r="AA41" s="422"/>
      <c r="AB41" s="430"/>
      <c r="AC41" s="106"/>
      <c r="AD41" s="422"/>
      <c r="AE41" s="422"/>
      <c r="AF41" s="422"/>
      <c r="AG41" s="424"/>
      <c r="AH41" s="424"/>
      <c r="AI41" s="424"/>
      <c r="AJ41" s="424"/>
      <c r="AK41" s="424"/>
      <c r="AL41" s="424"/>
    </row>
    <row r="42" spans="27:38" ht="24.95" customHeight="1">
      <c r="AA42" s="422"/>
      <c r="AB42" s="422"/>
      <c r="AC42" s="422"/>
      <c r="AD42" s="422"/>
      <c r="AE42" s="422"/>
      <c r="AF42" s="422"/>
      <c r="AG42" s="424"/>
      <c r="AH42" s="424"/>
      <c r="AI42" s="424"/>
      <c r="AJ42" s="424"/>
      <c r="AK42" s="424"/>
      <c r="AL42" s="424"/>
    </row>
    <row r="43" spans="27:38" ht="24.95" customHeight="1">
      <c r="AA43" s="422"/>
      <c r="AB43" s="422"/>
      <c r="AC43" s="422"/>
      <c r="AD43" s="422"/>
      <c r="AE43" s="422"/>
      <c r="AF43" s="422"/>
      <c r="AG43" s="424"/>
      <c r="AH43" s="424"/>
      <c r="AI43" s="424"/>
      <c r="AJ43" s="424"/>
      <c r="AK43" s="424"/>
      <c r="AL43" s="424"/>
    </row>
    <row r="44" spans="27:38" ht="24.95" customHeight="1">
      <c r="AA44" s="422"/>
      <c r="AB44" s="422"/>
      <c r="AC44" s="422"/>
      <c r="AD44" s="422"/>
      <c r="AE44" s="422"/>
      <c r="AF44" s="422"/>
      <c r="AG44" s="424"/>
      <c r="AH44" s="424"/>
      <c r="AI44" s="424"/>
      <c r="AJ44" s="424"/>
      <c r="AK44" s="424"/>
      <c r="AL44" s="424"/>
    </row>
    <row r="45" spans="27:38" ht="24.95" customHeight="1"/>
    <row r="46" spans="27:38" ht="24.95" customHeight="1"/>
    <row r="47" spans="27:38" ht="24.95" customHeight="1"/>
    <row r="48" spans="27:3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spans="1:97" ht="24.95" customHeight="1"/>
    <row r="66" spans="1:97" ht="24.95" customHeight="1"/>
    <row r="67" spans="1:97" ht="24.95" customHeight="1"/>
    <row r="68" spans="1:97" ht="24.95" customHeight="1"/>
    <row r="69" spans="1:97" ht="24.95" customHeight="1"/>
    <row r="70" spans="1:97" ht="24.95" customHeight="1"/>
    <row r="71" spans="1:97" ht="32.1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2"/>
      <c r="Q71" s="112"/>
      <c r="R71" s="112" t="s">
        <v>41</v>
      </c>
      <c r="AH71" s="113" t="s">
        <v>176</v>
      </c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 t="s">
        <v>177</v>
      </c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 t="s">
        <v>178</v>
      </c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 t="s">
        <v>179</v>
      </c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</row>
    <row r="72" spans="1:97" ht="35.1" customHeight="1">
      <c r="A72" s="114" t="s">
        <v>28</v>
      </c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</row>
    <row r="73" spans="1:97" ht="35.1" customHeight="1">
      <c r="A73" s="114" t="s">
        <v>0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</row>
    <row r="74" spans="1:97" ht="35.1" customHeight="1" thickBot="1">
      <c r="A74" s="115" t="s">
        <v>50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</row>
    <row r="75" spans="1:97" s="125" customFormat="1" ht="32.1" customHeight="1">
      <c r="A75" s="116" t="s">
        <v>1</v>
      </c>
      <c r="B75" s="117"/>
      <c r="C75" s="118"/>
      <c r="D75" s="119" t="s">
        <v>3</v>
      </c>
      <c r="E75" s="120" t="s">
        <v>45</v>
      </c>
      <c r="F75" s="121"/>
      <c r="G75" s="120" t="s">
        <v>46</v>
      </c>
      <c r="H75" s="122"/>
      <c r="I75" s="122"/>
      <c r="J75" s="122"/>
      <c r="K75" s="122"/>
      <c r="L75" s="121"/>
      <c r="M75" s="120" t="s">
        <v>2</v>
      </c>
      <c r="N75" s="121"/>
      <c r="O75" s="120" t="s">
        <v>20</v>
      </c>
      <c r="P75" s="121"/>
      <c r="Q75" s="123" t="s">
        <v>21</v>
      </c>
      <c r="R75" s="124"/>
      <c r="Y75" s="126" t="s">
        <v>136</v>
      </c>
      <c r="Z75" s="126"/>
      <c r="AA75" s="126"/>
      <c r="AB75" s="126"/>
      <c r="AC75" s="126"/>
      <c r="AD75" s="126"/>
      <c r="AE75" s="126"/>
      <c r="AF75" s="126"/>
    </row>
    <row r="76" spans="1:97" s="125" customFormat="1" ht="32.1" customHeight="1">
      <c r="A76" s="127"/>
      <c r="B76" s="128"/>
      <c r="C76" s="129"/>
      <c r="D76" s="130"/>
      <c r="E76" s="131" t="s">
        <v>17</v>
      </c>
      <c r="F76" s="132" t="s">
        <v>18</v>
      </c>
      <c r="G76" s="133" t="s">
        <v>36</v>
      </c>
      <c r="H76" s="134"/>
      <c r="I76" s="135"/>
      <c r="J76" s="136" t="s">
        <v>40</v>
      </c>
      <c r="K76" s="137"/>
      <c r="L76" s="138"/>
      <c r="M76" s="131" t="s">
        <v>17</v>
      </c>
      <c r="N76" s="132" t="s">
        <v>18</v>
      </c>
      <c r="O76" s="131" t="s">
        <v>144</v>
      </c>
      <c r="P76" s="132" t="s">
        <v>18</v>
      </c>
      <c r="Q76" s="139"/>
      <c r="R76" s="140"/>
      <c r="Y76" s="107" t="s">
        <v>137</v>
      </c>
      <c r="Z76" s="107" t="s">
        <v>139</v>
      </c>
      <c r="AA76" s="126" t="s">
        <v>99</v>
      </c>
      <c r="AB76" s="126"/>
      <c r="AC76" s="126"/>
      <c r="AD76" s="126" t="s">
        <v>142</v>
      </c>
      <c r="AE76" s="126"/>
      <c r="AF76" s="107" t="s">
        <v>142</v>
      </c>
    </row>
    <row r="77" spans="1:97" s="148" customFormat="1" ht="32.1" customHeight="1" thickBot="1">
      <c r="A77" s="141"/>
      <c r="B77" s="142"/>
      <c r="C77" s="143"/>
      <c r="D77" s="144"/>
      <c r="E77" s="145" t="s">
        <v>16</v>
      </c>
      <c r="F77" s="145" t="s">
        <v>19</v>
      </c>
      <c r="G77" s="145" t="s">
        <v>37</v>
      </c>
      <c r="H77" s="145" t="s">
        <v>38</v>
      </c>
      <c r="I77" s="145" t="s">
        <v>39</v>
      </c>
      <c r="J77" s="145" t="s">
        <v>37</v>
      </c>
      <c r="K77" s="145" t="s">
        <v>38</v>
      </c>
      <c r="L77" s="145" t="s">
        <v>39</v>
      </c>
      <c r="M77" s="145" t="s">
        <v>205</v>
      </c>
      <c r="N77" s="145" t="s">
        <v>206</v>
      </c>
      <c r="O77" s="145" t="s">
        <v>207</v>
      </c>
      <c r="P77" s="145" t="s">
        <v>208</v>
      </c>
      <c r="Q77" s="146"/>
      <c r="R77" s="147"/>
      <c r="Y77" s="149"/>
      <c r="Z77" s="149"/>
      <c r="AA77" s="149" t="s">
        <v>138</v>
      </c>
      <c r="AB77" s="149" t="s">
        <v>140</v>
      </c>
      <c r="AC77" s="149" t="s">
        <v>141</v>
      </c>
      <c r="AD77" s="149" t="s">
        <v>143</v>
      </c>
      <c r="AE77" s="149" t="s">
        <v>209</v>
      </c>
      <c r="AF77" s="149" t="s">
        <v>209</v>
      </c>
    </row>
    <row r="78" spans="1:97" s="148" customFormat="1" ht="35.1" customHeight="1">
      <c r="A78" s="150" t="s">
        <v>4</v>
      </c>
      <c r="B78" s="151"/>
      <c r="C78" s="152"/>
      <c r="D78" s="153">
        <v>117</v>
      </c>
      <c r="E78" s="154">
        <f>'3.1 ไฟฟ้า'!C5</f>
        <v>15467</v>
      </c>
      <c r="F78" s="154">
        <f t="shared" ref="F78:F88" si="0">E78/D78</f>
        <v>132.19658119658121</v>
      </c>
      <c r="G78" s="154">
        <f>'3.1 เชื้อเพลิง'!C6</f>
        <v>1382.2899999999997</v>
      </c>
      <c r="H78" s="154">
        <f>'3.1 เชื้อเพลิง'!E6</f>
        <v>836.84</v>
      </c>
      <c r="I78" s="154">
        <f>'3.1 เชื้อเพลิง'!G6</f>
        <v>314.87</v>
      </c>
      <c r="J78" s="154">
        <f t="shared" ref="J78:J89" si="1">G78/D78</f>
        <v>11.814444444444442</v>
      </c>
      <c r="K78" s="154">
        <f t="shared" ref="K78:K89" si="2">H78/D78</f>
        <v>7.1524786324786325</v>
      </c>
      <c r="L78" s="154">
        <f t="shared" ref="L78:L89" si="3">I78/D78</f>
        <v>2.6911965811965812</v>
      </c>
      <c r="M78" s="155">
        <f>'3.2 น้ำ'!C6</f>
        <v>403</v>
      </c>
      <c r="N78" s="155">
        <f t="shared" ref="N78:N89" si="4">M78/D78</f>
        <v>3.4444444444444446</v>
      </c>
      <c r="O78" s="155">
        <f>'2.1 OP GHG_2559'!E57</f>
        <v>16728.765875500001</v>
      </c>
      <c r="P78" s="155">
        <f t="shared" ref="P78:P89" si="5">O78/D78</f>
        <v>142.98090491880342</v>
      </c>
      <c r="Q78" s="156"/>
      <c r="R78" s="157"/>
      <c r="Y78" s="158">
        <v>262.65390000000002</v>
      </c>
      <c r="Z78" s="158">
        <v>4.7378</v>
      </c>
      <c r="AA78" s="158">
        <v>24.888300000000001</v>
      </c>
      <c r="AB78" s="158">
        <v>3.2082000000000002</v>
      </c>
      <c r="AC78" s="158">
        <v>2.5644999999999998</v>
      </c>
      <c r="AD78" s="158">
        <f>'2.1 OP GHG_2559'!E57</f>
        <v>16728.765875500001</v>
      </c>
      <c r="AE78" s="158">
        <f>AD78/D78</f>
        <v>142.98090491880342</v>
      </c>
      <c r="AF78" s="149">
        <v>218.34</v>
      </c>
    </row>
    <row r="79" spans="1:97" s="148" customFormat="1" ht="35.1" customHeight="1">
      <c r="A79" s="159" t="s">
        <v>5</v>
      </c>
      <c r="B79" s="160"/>
      <c r="C79" s="161"/>
      <c r="D79" s="162">
        <v>117</v>
      </c>
      <c r="E79" s="163">
        <f>'3.1 ไฟฟ้า'!C6</f>
        <v>14889</v>
      </c>
      <c r="F79" s="163">
        <f t="shared" si="0"/>
        <v>127.25641025641026</v>
      </c>
      <c r="G79" s="163">
        <f>'3.1 เชื้อเพลิง'!C7</f>
        <v>1101.2199999999998</v>
      </c>
      <c r="H79" s="163">
        <f>'3.1 เชื้อเพลิง'!E7</f>
        <v>400</v>
      </c>
      <c r="I79" s="163">
        <f>'3.1 เชื้อเพลิง'!G7</f>
        <v>178.94000000000003</v>
      </c>
      <c r="J79" s="163">
        <f t="shared" si="1"/>
        <v>9.4121367521367496</v>
      </c>
      <c r="K79" s="163">
        <f t="shared" si="2"/>
        <v>3.4188034188034186</v>
      </c>
      <c r="L79" s="163">
        <f t="shared" si="3"/>
        <v>1.5294017094017096</v>
      </c>
      <c r="M79" s="164">
        <f>'3.2 น้ำ'!C7</f>
        <v>417</v>
      </c>
      <c r="N79" s="164">
        <f t="shared" si="4"/>
        <v>3.5641025641025643</v>
      </c>
      <c r="O79" s="164">
        <f>'2.1 OP GHG_2559'!J57</f>
        <v>15124.550598500002</v>
      </c>
      <c r="P79" s="164">
        <f t="shared" si="5"/>
        <v>129.26966323504274</v>
      </c>
      <c r="Q79" s="165"/>
      <c r="R79" s="166"/>
      <c r="Y79" s="158">
        <v>262.65390000000002</v>
      </c>
      <c r="Z79" s="158">
        <v>4.7378</v>
      </c>
      <c r="AA79" s="158">
        <v>24.888300000000001</v>
      </c>
      <c r="AB79" s="158">
        <v>3.2082000000000002</v>
      </c>
      <c r="AC79" s="158">
        <v>2.5644999999999998</v>
      </c>
      <c r="AD79" s="158">
        <f>'2.1 OP GHG_2559'!J57</f>
        <v>15124.550598500002</v>
      </c>
      <c r="AE79" s="158">
        <f>AD79/D79</f>
        <v>129.26966323504274</v>
      </c>
      <c r="AF79" s="149">
        <v>218.34</v>
      </c>
    </row>
    <row r="80" spans="1:97" s="148" customFormat="1" ht="35.1" customHeight="1">
      <c r="A80" s="159" t="s">
        <v>6</v>
      </c>
      <c r="B80" s="160"/>
      <c r="C80" s="161"/>
      <c r="D80" s="162">
        <v>117</v>
      </c>
      <c r="E80" s="163">
        <f>'3.1 ไฟฟ้า'!C7</f>
        <v>17221</v>
      </c>
      <c r="F80" s="163">
        <f t="shared" si="0"/>
        <v>147.18803418803418</v>
      </c>
      <c r="G80" s="163">
        <f>'3.1 เชื้อเพลิง'!C8</f>
        <v>898.5200000000001</v>
      </c>
      <c r="H80" s="163">
        <f>'3.1 เชื้อเพลิง'!E8</f>
        <v>400</v>
      </c>
      <c r="I80" s="163">
        <f>'3.1 เชื้อเพลิง'!G8</f>
        <v>325.02</v>
      </c>
      <c r="J80" s="163">
        <f t="shared" si="1"/>
        <v>7.6796581196581206</v>
      </c>
      <c r="K80" s="163">
        <f t="shared" si="2"/>
        <v>3.4188034188034186</v>
      </c>
      <c r="L80" s="163">
        <f t="shared" si="3"/>
        <v>2.7779487179487177</v>
      </c>
      <c r="M80" s="164">
        <f>'3.2 น้ำ'!C8</f>
        <v>440</v>
      </c>
      <c r="N80" s="164">
        <f t="shared" si="4"/>
        <v>3.7606837606837606</v>
      </c>
      <c r="O80" s="164">
        <f>'2.1 OP GHG_2559'!O57</f>
        <v>16357.590665</v>
      </c>
      <c r="P80" s="164">
        <f t="shared" si="5"/>
        <v>139.80846722222222</v>
      </c>
      <c r="Q80" s="165"/>
      <c r="R80" s="166"/>
      <c r="Y80" s="158">
        <v>262.65390000000002</v>
      </c>
      <c r="Z80" s="158">
        <v>4.7378</v>
      </c>
      <c r="AA80" s="158">
        <v>24.888300000000001</v>
      </c>
      <c r="AB80" s="158">
        <v>3.2082000000000002</v>
      </c>
      <c r="AC80" s="158">
        <v>2.5644999999999998</v>
      </c>
      <c r="AD80" s="158">
        <f>'2.1 OP GHG_2559'!O57</f>
        <v>16357.590665</v>
      </c>
      <c r="AE80" s="158">
        <f>AD80/D80</f>
        <v>139.80846722222222</v>
      </c>
      <c r="AF80" s="149">
        <v>218.34</v>
      </c>
    </row>
    <row r="81" spans="1:32" s="148" customFormat="1" ht="35.1" customHeight="1">
      <c r="A81" s="159" t="s">
        <v>7</v>
      </c>
      <c r="B81" s="160"/>
      <c r="C81" s="161"/>
      <c r="D81" s="162">
        <v>117</v>
      </c>
      <c r="E81" s="163">
        <f>'3.1 ไฟฟ้า'!C8</f>
        <v>15362</v>
      </c>
      <c r="F81" s="163">
        <f t="shared" si="0"/>
        <v>131.29914529914529</v>
      </c>
      <c r="G81" s="163">
        <f>'3.1 เชื้อเพลิง'!C9</f>
        <v>1288.73</v>
      </c>
      <c r="H81" s="163">
        <f>'3.1 เชื้อเพลิง'!E9</f>
        <v>600</v>
      </c>
      <c r="I81" s="163">
        <f>'3.1 เชื้อเพลิง'!G9</f>
        <v>101.89</v>
      </c>
      <c r="J81" s="163">
        <f t="shared" si="1"/>
        <v>11.014786324786325</v>
      </c>
      <c r="K81" s="163">
        <f t="shared" si="2"/>
        <v>5.1282051282051286</v>
      </c>
      <c r="L81" s="163">
        <f t="shared" si="3"/>
        <v>0.87085470085470085</v>
      </c>
      <c r="M81" s="164">
        <f>'3.2 น้ำ'!C9</f>
        <v>366</v>
      </c>
      <c r="N81" s="164">
        <f t="shared" si="4"/>
        <v>3.1282051282051282</v>
      </c>
      <c r="O81" s="164">
        <f>'2.1 OP GHG_2559'!T57</f>
        <v>15433.569804000004</v>
      </c>
      <c r="P81" s="164">
        <f t="shared" si="5"/>
        <v>131.91085302564107</v>
      </c>
      <c r="Q81" s="165"/>
      <c r="R81" s="166"/>
      <c r="Y81" s="158">
        <v>262.65390000000002</v>
      </c>
      <c r="Z81" s="158">
        <v>4.7378</v>
      </c>
      <c r="AA81" s="158">
        <v>24.888300000000001</v>
      </c>
      <c r="AB81" s="158">
        <v>3.2082000000000002</v>
      </c>
      <c r="AC81" s="158">
        <v>2.5644999999999998</v>
      </c>
      <c r="AD81" s="158">
        <f>'2.1 OP GHG_2559'!T57</f>
        <v>15433.569804000004</v>
      </c>
      <c r="AE81" s="158">
        <f>AD81/D81</f>
        <v>131.91085302564107</v>
      </c>
      <c r="AF81" s="149">
        <v>218.34</v>
      </c>
    </row>
    <row r="82" spans="1:32" s="148" customFormat="1" ht="35.1" customHeight="1">
      <c r="A82" s="159" t="s">
        <v>8</v>
      </c>
      <c r="B82" s="160"/>
      <c r="C82" s="161"/>
      <c r="D82" s="162">
        <v>117</v>
      </c>
      <c r="E82" s="163">
        <f>'3.1 ไฟฟ้า'!C9</f>
        <v>16047</v>
      </c>
      <c r="F82" s="163">
        <f t="shared" si="0"/>
        <v>137.15384615384616</v>
      </c>
      <c r="G82" s="163">
        <f>'3.1 เชื้อเพลิง'!C10</f>
        <v>1477.1200000000001</v>
      </c>
      <c r="H82" s="163">
        <f>'3.1 เชื้อเพลิง'!E10</f>
        <v>565.26</v>
      </c>
      <c r="I82" s="163">
        <f>'3.1 เชื้อเพลิง'!G10</f>
        <v>275.81</v>
      </c>
      <c r="J82" s="163">
        <f t="shared" si="1"/>
        <v>12.624957264957265</v>
      </c>
      <c r="K82" s="163">
        <f t="shared" si="2"/>
        <v>4.8312820512820513</v>
      </c>
      <c r="L82" s="163">
        <f t="shared" si="3"/>
        <v>2.3573504273504273</v>
      </c>
      <c r="M82" s="164">
        <f>'3.2 น้ำ'!C10</f>
        <v>306</v>
      </c>
      <c r="N82" s="164">
        <f t="shared" si="4"/>
        <v>2.6153846153846154</v>
      </c>
      <c r="O82" s="164">
        <f>'2.1 OP GHG_2559'!Y57</f>
        <v>17179.388755250002</v>
      </c>
      <c r="P82" s="164">
        <f t="shared" si="5"/>
        <v>146.83238252350429</v>
      </c>
      <c r="Q82" s="165"/>
      <c r="R82" s="166"/>
      <c r="Y82" s="158">
        <v>262.65390000000002</v>
      </c>
      <c r="Z82" s="158">
        <v>4.7378</v>
      </c>
      <c r="AA82" s="158">
        <v>24.888300000000001</v>
      </c>
      <c r="AB82" s="158">
        <v>3.2082000000000002</v>
      </c>
      <c r="AC82" s="158">
        <v>2.5644999999999998</v>
      </c>
      <c r="AD82" s="158">
        <f>'2.1 OP GHG_2559'!Y57</f>
        <v>17179.388755250002</v>
      </c>
      <c r="AE82" s="158">
        <f>AD82/D82</f>
        <v>146.83238252350429</v>
      </c>
      <c r="AF82" s="149">
        <v>218.34</v>
      </c>
    </row>
    <row r="83" spans="1:32" s="148" customFormat="1" ht="35.1" customHeight="1">
      <c r="A83" s="159" t="s">
        <v>9</v>
      </c>
      <c r="B83" s="160"/>
      <c r="C83" s="161"/>
      <c r="D83" s="162">
        <v>117</v>
      </c>
      <c r="E83" s="163">
        <f>'3.1 ไฟฟ้า'!C10</f>
        <v>16772</v>
      </c>
      <c r="F83" s="163">
        <f t="shared" si="0"/>
        <v>143.35042735042734</v>
      </c>
      <c r="G83" s="163">
        <f>'3.1 เชื้อเพลิง'!C11</f>
        <v>654.79</v>
      </c>
      <c r="H83" s="163">
        <f>'3.1 เชื้อเพลิง'!E11</f>
        <v>400</v>
      </c>
      <c r="I83" s="163">
        <f>'3.1 เชื้อเพลิง'!G11</f>
        <v>168</v>
      </c>
      <c r="J83" s="163">
        <f t="shared" si="1"/>
        <v>5.5964957264957258</v>
      </c>
      <c r="K83" s="163">
        <f t="shared" si="2"/>
        <v>3.4188034188034186</v>
      </c>
      <c r="L83" s="163">
        <f t="shared" si="3"/>
        <v>1.4358974358974359</v>
      </c>
      <c r="M83" s="164">
        <f>'3.2 น้ำ'!C11</f>
        <v>352</v>
      </c>
      <c r="N83" s="164">
        <f t="shared" si="4"/>
        <v>3.0085470085470085</v>
      </c>
      <c r="O83" s="164">
        <f>'2.1 OP GHG_2559'!AD57</f>
        <v>15248.094729</v>
      </c>
      <c r="P83" s="164">
        <f t="shared" si="5"/>
        <v>130.32559597435898</v>
      </c>
      <c r="Q83" s="165"/>
      <c r="R83" s="166"/>
      <c r="Y83" s="158">
        <v>262.65390000000002</v>
      </c>
      <c r="Z83" s="158">
        <v>4.7378</v>
      </c>
      <c r="AA83" s="158">
        <v>24.888300000000001</v>
      </c>
      <c r="AB83" s="158">
        <v>3.2082000000000002</v>
      </c>
      <c r="AC83" s="158">
        <v>2.5644999999999998</v>
      </c>
      <c r="AD83" s="158">
        <f>'2.1 OP GHG_2559'!AD57</f>
        <v>15248.094729</v>
      </c>
      <c r="AE83" s="158">
        <f>AD83/D83</f>
        <v>130.32559597435898</v>
      </c>
      <c r="AF83" s="149">
        <v>218.34</v>
      </c>
    </row>
    <row r="84" spans="1:32" s="148" customFormat="1" ht="35.1" customHeight="1">
      <c r="A84" s="159" t="s">
        <v>10</v>
      </c>
      <c r="B84" s="160"/>
      <c r="C84" s="161"/>
      <c r="D84" s="162">
        <v>117</v>
      </c>
      <c r="E84" s="163">
        <f>'3.1 ไฟฟ้า'!C11</f>
        <v>15384</v>
      </c>
      <c r="F84" s="163">
        <f t="shared" si="0"/>
        <v>131.48717948717947</v>
      </c>
      <c r="G84" s="163">
        <f>'3.1 เชื้อเพลิง'!C12</f>
        <v>1510.97</v>
      </c>
      <c r="H84" s="163">
        <f>'3.1 เชื้อเพลิง'!E12</f>
        <v>456.71</v>
      </c>
      <c r="I84" s="163">
        <f>'3.1 เชื้อเพลิง'!G12</f>
        <v>164.64000000000001</v>
      </c>
      <c r="J84" s="163">
        <f t="shared" si="1"/>
        <v>12.914273504273504</v>
      </c>
      <c r="K84" s="163">
        <f t="shared" si="2"/>
        <v>3.9035042735042733</v>
      </c>
      <c r="L84" s="163">
        <f t="shared" si="3"/>
        <v>1.4071794871794874</v>
      </c>
      <c r="M84" s="164">
        <f>'3.2 น้ำ'!C12</f>
        <v>389</v>
      </c>
      <c r="N84" s="164">
        <f t="shared" si="4"/>
        <v>3.324786324786325</v>
      </c>
      <c r="O84" s="164">
        <f>'2.1 OP GHG_2559'!AI57</f>
        <v>16129.705698750002</v>
      </c>
      <c r="P84" s="164">
        <f t="shared" si="5"/>
        <v>137.86073246794874</v>
      </c>
      <c r="Q84" s="165"/>
      <c r="R84" s="166"/>
      <c r="Y84" s="158">
        <v>262.65390000000002</v>
      </c>
      <c r="Z84" s="158">
        <v>4.7378</v>
      </c>
      <c r="AA84" s="158">
        <v>24.888300000000001</v>
      </c>
      <c r="AB84" s="158">
        <v>3.2082000000000002</v>
      </c>
      <c r="AC84" s="158">
        <v>2.5644999999999998</v>
      </c>
      <c r="AD84" s="158">
        <f>'2.1 OP GHG_2559'!AI57</f>
        <v>16129.705698750002</v>
      </c>
      <c r="AE84" s="158">
        <f>AD84/D84</f>
        <v>137.86073246794874</v>
      </c>
      <c r="AF84" s="149">
        <v>218.34</v>
      </c>
    </row>
    <row r="85" spans="1:32" s="148" customFormat="1" ht="35.1" customHeight="1">
      <c r="A85" s="159" t="s">
        <v>11</v>
      </c>
      <c r="B85" s="160"/>
      <c r="C85" s="161"/>
      <c r="D85" s="162">
        <v>117</v>
      </c>
      <c r="E85" s="163">
        <f>'3.1 ไฟฟ้า'!C12</f>
        <v>16996</v>
      </c>
      <c r="F85" s="163">
        <f t="shared" si="0"/>
        <v>145.26495726495727</v>
      </c>
      <c r="G85" s="163">
        <f>'3.1 เชื้อเพลิง'!C13</f>
        <v>1347.88</v>
      </c>
      <c r="H85" s="163">
        <f>'3.1 เชื้อเพลิง'!E13</f>
        <v>400</v>
      </c>
      <c r="I85" s="163">
        <f>'3.1 เชื้อเพลิง'!G13</f>
        <v>446.25</v>
      </c>
      <c r="J85" s="163">
        <f t="shared" si="1"/>
        <v>11.520341880341881</v>
      </c>
      <c r="K85" s="163">
        <f t="shared" si="2"/>
        <v>3.4188034188034186</v>
      </c>
      <c r="L85" s="163">
        <f t="shared" si="3"/>
        <v>3.8141025641025643</v>
      </c>
      <c r="M85" s="164">
        <f>'3.2 น้ำ'!C13</f>
        <v>547</v>
      </c>
      <c r="N85" s="164">
        <f t="shared" si="4"/>
        <v>4.6752136752136755</v>
      </c>
      <c r="O85" s="164">
        <f>'2.1 OP GHG_2559 (ย่อขนาด)'!T116</f>
        <v>18015.695450250001</v>
      </c>
      <c r="P85" s="164">
        <f t="shared" si="5"/>
        <v>153.98030299358976</v>
      </c>
      <c r="Q85" s="165"/>
      <c r="R85" s="166"/>
      <c r="Y85" s="158">
        <v>262.65390000000002</v>
      </c>
      <c r="Z85" s="158">
        <v>4.7378</v>
      </c>
      <c r="AA85" s="158">
        <v>24.888300000000001</v>
      </c>
      <c r="AB85" s="158">
        <v>3.2082000000000002</v>
      </c>
      <c r="AC85" s="158">
        <v>2.5644999999999998</v>
      </c>
      <c r="AD85" s="158"/>
      <c r="AE85" s="158"/>
      <c r="AF85" s="149">
        <v>218.34</v>
      </c>
    </row>
    <row r="86" spans="1:32" s="148" customFormat="1" ht="35.1" customHeight="1">
      <c r="A86" s="159" t="s">
        <v>12</v>
      </c>
      <c r="B86" s="160"/>
      <c r="C86" s="161"/>
      <c r="D86" s="162">
        <v>117</v>
      </c>
      <c r="E86" s="163">
        <f>'3.1 ไฟฟ้า'!C13</f>
        <v>16446</v>
      </c>
      <c r="F86" s="163">
        <f t="shared" si="0"/>
        <v>140.56410256410257</v>
      </c>
      <c r="G86" s="163">
        <f>'3.1 เชื้อเพลิง'!C14</f>
        <v>522.02</v>
      </c>
      <c r="H86" s="163">
        <f>'3.1 เชื้อเพลิง'!E14</f>
        <v>400</v>
      </c>
      <c r="I86" s="163">
        <f>'3.1 เชื้อเพลิง'!G14</f>
        <v>344.53</v>
      </c>
      <c r="J86" s="163">
        <f t="shared" si="1"/>
        <v>4.4617094017094017</v>
      </c>
      <c r="K86" s="163">
        <f t="shared" si="2"/>
        <v>3.4188034188034186</v>
      </c>
      <c r="L86" s="163">
        <f t="shared" si="3"/>
        <v>2.9447008547008546</v>
      </c>
      <c r="M86" s="164">
        <f>'3.2 น้ำ'!C14</f>
        <v>454</v>
      </c>
      <c r="N86" s="164">
        <f t="shared" si="4"/>
        <v>3.8803418803418803</v>
      </c>
      <c r="O86" s="164">
        <f>'2.1 OP GHG_2559 (ย่อขนาด)'!Y57</f>
        <v>14913.196074500001</v>
      </c>
      <c r="P86" s="164">
        <f t="shared" si="5"/>
        <v>127.46321431196583</v>
      </c>
      <c r="Q86" s="165"/>
      <c r="R86" s="166"/>
      <c r="Y86" s="158">
        <v>262.65390000000002</v>
      </c>
      <c r="Z86" s="158">
        <v>4.7378</v>
      </c>
      <c r="AA86" s="158">
        <v>24.888300000000001</v>
      </c>
      <c r="AB86" s="158">
        <v>3.2082000000000002</v>
      </c>
      <c r="AC86" s="158">
        <v>2.5644999999999998</v>
      </c>
      <c r="AD86" s="158"/>
      <c r="AE86" s="158"/>
      <c r="AF86" s="149">
        <v>218.34</v>
      </c>
    </row>
    <row r="87" spans="1:32" s="148" customFormat="1" ht="35.1" customHeight="1">
      <c r="A87" s="159" t="s">
        <v>13</v>
      </c>
      <c r="B87" s="160"/>
      <c r="C87" s="161"/>
      <c r="D87" s="162">
        <v>117</v>
      </c>
      <c r="E87" s="163">
        <f>'3.1 ไฟฟ้า'!C14</f>
        <v>16880</v>
      </c>
      <c r="F87" s="163">
        <f t="shared" si="0"/>
        <v>144.27350427350427</v>
      </c>
      <c r="G87" s="163">
        <f>'3.1 เชื้อเพลิง'!C15</f>
        <v>650.79</v>
      </c>
      <c r="H87" s="163">
        <f>'3.1 เชื้อเพลิง'!E15</f>
        <v>400</v>
      </c>
      <c r="I87" s="163">
        <f>'3.1 เชื้อเพลิง'!G15</f>
        <v>441.11</v>
      </c>
      <c r="J87" s="163">
        <f t="shared" si="1"/>
        <v>5.5623076923076917</v>
      </c>
      <c r="K87" s="163">
        <f t="shared" si="2"/>
        <v>3.4188034188034186</v>
      </c>
      <c r="L87" s="163">
        <f t="shared" si="3"/>
        <v>3.7701709401709405</v>
      </c>
      <c r="M87" s="164">
        <f>'3.2 น้ำ'!C15</f>
        <v>596</v>
      </c>
      <c r="N87" s="164">
        <f t="shared" si="4"/>
        <v>5.0940170940170937</v>
      </c>
      <c r="O87" s="164">
        <f>'2.1 OP GHG_2559 (ย่อขนาด)'!Y116</f>
        <v>15770.932679</v>
      </c>
      <c r="P87" s="164">
        <f t="shared" si="5"/>
        <v>134.7942964017094</v>
      </c>
      <c r="Q87" s="167"/>
      <c r="R87" s="168"/>
      <c r="Y87" s="158">
        <v>262.65390000000002</v>
      </c>
      <c r="Z87" s="158">
        <v>4.7378</v>
      </c>
      <c r="AA87" s="158">
        <v>24.888300000000001</v>
      </c>
      <c r="AB87" s="158">
        <v>3.2082000000000002</v>
      </c>
      <c r="AC87" s="158">
        <v>2.5644999999999998</v>
      </c>
      <c r="AD87" s="158"/>
      <c r="AE87" s="158"/>
      <c r="AF87" s="149">
        <v>218.34</v>
      </c>
    </row>
    <row r="88" spans="1:32" s="148" customFormat="1" ht="35.1" customHeight="1">
      <c r="A88" s="159" t="s">
        <v>14</v>
      </c>
      <c r="B88" s="160"/>
      <c r="C88" s="161"/>
      <c r="D88" s="162">
        <v>117</v>
      </c>
      <c r="E88" s="163">
        <f>'3.1 ไฟฟ้า'!C15</f>
        <v>16059</v>
      </c>
      <c r="F88" s="163">
        <f t="shared" si="0"/>
        <v>137.25641025641025</v>
      </c>
      <c r="G88" s="163">
        <f>'3.1 เชื้อเพลิง'!C16</f>
        <v>1471.55</v>
      </c>
      <c r="H88" s="163">
        <f>'3.1 เชื้อเพลิง'!E16</f>
        <v>400</v>
      </c>
      <c r="I88" s="163">
        <f>'3.1 เชื้อเพลิง'!G16</f>
        <v>162.34</v>
      </c>
      <c r="J88" s="163">
        <f t="shared" si="1"/>
        <v>12.577350427350426</v>
      </c>
      <c r="K88" s="163">
        <f t="shared" si="2"/>
        <v>3.4188034188034186</v>
      </c>
      <c r="L88" s="163">
        <f t="shared" si="3"/>
        <v>1.3875213675213676</v>
      </c>
      <c r="M88" s="164">
        <f>'3.2 น้ำ'!C16</f>
        <v>479</v>
      </c>
      <c r="N88" s="164">
        <f t="shared" si="4"/>
        <v>4.0940170940170937</v>
      </c>
      <c r="O88" s="164">
        <f>'2.1 OP GHG_2559 (ย่อขนาด)'!AD57</f>
        <v>16568.674805000002</v>
      </c>
      <c r="P88" s="164">
        <f t="shared" si="5"/>
        <v>141.61260517094018</v>
      </c>
      <c r="Q88" s="167"/>
      <c r="R88" s="168"/>
      <c r="Y88" s="158">
        <v>262.65390000000002</v>
      </c>
      <c r="Z88" s="158">
        <v>4.7378</v>
      </c>
      <c r="AA88" s="158">
        <v>24.888300000000001</v>
      </c>
      <c r="AB88" s="158">
        <v>3.2082000000000002</v>
      </c>
      <c r="AC88" s="158">
        <v>2.5644999999999998</v>
      </c>
      <c r="AD88" s="158"/>
      <c r="AE88" s="158"/>
      <c r="AF88" s="149">
        <v>218.34</v>
      </c>
    </row>
    <row r="89" spans="1:32" s="148" customFormat="1" ht="35.1" customHeight="1" thickBot="1">
      <c r="A89" s="169" t="s">
        <v>15</v>
      </c>
      <c r="B89" s="170"/>
      <c r="C89" s="171"/>
      <c r="D89" s="172">
        <v>117</v>
      </c>
      <c r="E89" s="173">
        <f>'3.1 ไฟฟ้า'!C16</f>
        <v>17021</v>
      </c>
      <c r="F89" s="173">
        <f>E89/D89</f>
        <v>145.47863247863248</v>
      </c>
      <c r="G89" s="163">
        <f>'3.1 เชื้อเพลิง'!C17</f>
        <v>1221.21</v>
      </c>
      <c r="H89" s="163">
        <f>'3.1 เชื้อเพลิง'!E17</f>
        <v>600</v>
      </c>
      <c r="I89" s="163">
        <f>'3.1 เชื้อเพลิง'!G17</f>
        <v>356.12</v>
      </c>
      <c r="J89" s="163">
        <f t="shared" si="1"/>
        <v>10.437692307692307</v>
      </c>
      <c r="K89" s="163">
        <f t="shared" si="2"/>
        <v>5.1282051282051286</v>
      </c>
      <c r="L89" s="163">
        <f t="shared" si="3"/>
        <v>3.0437606837606839</v>
      </c>
      <c r="M89" s="164">
        <f>'3.2 น้ำ'!C17</f>
        <v>557</v>
      </c>
      <c r="N89" s="164">
        <f t="shared" si="4"/>
        <v>4.7606837606837606</v>
      </c>
      <c r="O89" s="174">
        <f>'2.1 OP GHG_2559 (ย่อขนาด)'!AD116</f>
        <v>17063.404426000001</v>
      </c>
      <c r="P89" s="174">
        <f t="shared" si="5"/>
        <v>145.84106347008549</v>
      </c>
      <c r="Q89" s="175"/>
      <c r="R89" s="176"/>
      <c r="Y89" s="158">
        <v>262.65390000000002</v>
      </c>
      <c r="Z89" s="158">
        <v>4.7378</v>
      </c>
      <c r="AA89" s="158">
        <v>24.888300000000001</v>
      </c>
      <c r="AB89" s="158">
        <v>3.2082000000000002</v>
      </c>
      <c r="AC89" s="158">
        <v>2.5644999999999998</v>
      </c>
      <c r="AD89" s="158"/>
      <c r="AE89" s="158"/>
      <c r="AF89" s="149">
        <v>218.34</v>
      </c>
    </row>
    <row r="90" spans="1:32" s="148" customFormat="1" ht="35.1" customHeight="1">
      <c r="A90" s="177" t="s">
        <v>60</v>
      </c>
      <c r="B90" s="178"/>
      <c r="C90" s="179"/>
      <c r="D90" s="180"/>
      <c r="E90" s="181">
        <f>SUM(E78:E89)</f>
        <v>194544</v>
      </c>
      <c r="F90" s="182"/>
      <c r="G90" s="181">
        <f>SUM(G78:G89)</f>
        <v>13527.09</v>
      </c>
      <c r="H90" s="181">
        <f>SUM(H78:H89)</f>
        <v>5858.81</v>
      </c>
      <c r="I90" s="181">
        <f>SUM(I78:I89)</f>
        <v>3279.52</v>
      </c>
      <c r="J90" s="183"/>
      <c r="K90" s="183"/>
      <c r="L90" s="183"/>
      <c r="M90" s="181">
        <f>SUM(M78:M89)</f>
        <v>5306</v>
      </c>
      <c r="N90" s="183"/>
      <c r="O90" s="181">
        <f>SUM(O78:O89)</f>
        <v>194533.56956075001</v>
      </c>
      <c r="P90" s="184"/>
      <c r="Q90" s="185"/>
      <c r="R90" s="186"/>
      <c r="Y90" s="149"/>
      <c r="Z90" s="149"/>
      <c r="AA90" s="149"/>
      <c r="AB90" s="149"/>
      <c r="AC90" s="149"/>
      <c r="AD90" s="149"/>
      <c r="AE90" s="149"/>
      <c r="AF90" s="149"/>
    </row>
    <row r="91" spans="1:32" s="148" customFormat="1" ht="35.1" customHeight="1" thickBot="1">
      <c r="A91" s="187" t="s">
        <v>22</v>
      </c>
      <c r="B91" s="188"/>
      <c r="C91" s="189"/>
      <c r="D91" s="190"/>
      <c r="E91" s="191">
        <f>AVERAGE(E78:E89)</f>
        <v>16212</v>
      </c>
      <c r="F91" s="192"/>
      <c r="G91" s="191">
        <f>AVERAGE(G78:G89)</f>
        <v>1127.2574999999999</v>
      </c>
      <c r="H91" s="191">
        <f>AVERAGE(H78:H89)</f>
        <v>488.23416666666668</v>
      </c>
      <c r="I91" s="191">
        <f>AVERAGE(I78:I89)</f>
        <v>273.29333333333335</v>
      </c>
      <c r="J91" s="192"/>
      <c r="K91" s="192"/>
      <c r="L91" s="192"/>
      <c r="M91" s="191">
        <f>AVERAGE(M78:M89)</f>
        <v>442.16666666666669</v>
      </c>
      <c r="N91" s="192"/>
      <c r="O91" s="191">
        <f>AVERAGE(O78:O89)</f>
        <v>16211.130796729167</v>
      </c>
      <c r="P91" s="193"/>
      <c r="Q91" s="194"/>
      <c r="R91" s="195"/>
      <c r="Y91" s="149"/>
      <c r="Z91" s="149"/>
      <c r="AA91" s="149"/>
      <c r="AB91" s="149"/>
      <c r="AC91" s="149"/>
      <c r="AD91" s="149"/>
      <c r="AE91" s="149"/>
      <c r="AF91" s="149"/>
    </row>
    <row r="92" spans="1:32" s="148" customFormat="1" ht="32.1" customHeight="1">
      <c r="A92" s="196"/>
      <c r="B92" s="197" t="s">
        <v>146</v>
      </c>
      <c r="C92" s="198"/>
      <c r="D92" s="199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Y92" s="149"/>
      <c r="Z92" s="149"/>
      <c r="AA92" s="149"/>
      <c r="AB92" s="149"/>
      <c r="AC92" s="149"/>
      <c r="AD92" s="149"/>
      <c r="AE92" s="149"/>
      <c r="AF92" s="149"/>
    </row>
    <row r="93" spans="1:32" s="148" customFormat="1" ht="32.1" customHeight="1">
      <c r="A93" s="196"/>
      <c r="B93" s="201"/>
      <c r="C93" s="198"/>
      <c r="D93" s="199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Y93" s="149"/>
      <c r="Z93" s="149"/>
      <c r="AA93" s="149"/>
      <c r="AB93" s="149"/>
      <c r="AC93" s="149"/>
      <c r="AD93" s="149"/>
      <c r="AE93" s="149"/>
      <c r="AF93" s="149"/>
    </row>
    <row r="94" spans="1:32" s="148" customFormat="1" ht="32.1" customHeight="1">
      <c r="A94" s="196"/>
      <c r="B94" s="201"/>
      <c r="C94" s="198"/>
      <c r="D94" s="199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Y94" s="149"/>
      <c r="Z94" s="149"/>
      <c r="AA94" s="149"/>
      <c r="AB94" s="149"/>
      <c r="AC94" s="149"/>
      <c r="AD94" s="149"/>
      <c r="AE94" s="149"/>
      <c r="AF94" s="149"/>
    </row>
    <row r="95" spans="1:32" s="148" customFormat="1" ht="32.1" customHeight="1">
      <c r="A95" s="202" t="s">
        <v>23</v>
      </c>
      <c r="B95" s="202"/>
      <c r="C95" s="203"/>
      <c r="D95" s="203"/>
      <c r="E95" s="203"/>
      <c r="F95" s="204"/>
      <c r="G95" s="202" t="s">
        <v>26</v>
      </c>
      <c r="H95" s="202"/>
      <c r="I95" s="203"/>
      <c r="J95" s="203"/>
      <c r="K95" s="203"/>
      <c r="L95" s="203"/>
      <c r="M95" s="205"/>
      <c r="N95" s="206" t="s">
        <v>27</v>
      </c>
      <c r="O95" s="203"/>
      <c r="P95" s="203"/>
      <c r="Q95" s="203"/>
      <c r="R95" s="204"/>
      <c r="Y95" s="149"/>
      <c r="Z95" s="149"/>
      <c r="AA95" s="149"/>
      <c r="AB95" s="149"/>
      <c r="AC95" s="149"/>
      <c r="AD95" s="149"/>
      <c r="AE95" s="149"/>
      <c r="AF95" s="149"/>
    </row>
    <row r="96" spans="1:32" s="148" customFormat="1" ht="50.1" customHeight="1">
      <c r="A96" s="206"/>
      <c r="B96" s="206"/>
      <c r="C96" s="207" t="s">
        <v>24</v>
      </c>
      <c r="D96" s="207"/>
      <c r="E96" s="208" t="s">
        <v>25</v>
      </c>
      <c r="F96" s="206"/>
      <c r="G96" s="208"/>
      <c r="H96" s="208"/>
      <c r="I96" s="207" t="s">
        <v>24</v>
      </c>
      <c r="J96" s="206"/>
      <c r="K96" s="204"/>
      <c r="L96" s="208" t="s">
        <v>25</v>
      </c>
      <c r="M96" s="204"/>
      <c r="N96" s="207"/>
      <c r="O96" s="207" t="s">
        <v>24</v>
      </c>
      <c r="P96" s="208"/>
      <c r="Q96" s="208" t="s">
        <v>25</v>
      </c>
      <c r="R96" s="204"/>
      <c r="Y96" s="149"/>
      <c r="Z96" s="149"/>
      <c r="AA96" s="149"/>
      <c r="AB96" s="149"/>
      <c r="AC96" s="149"/>
      <c r="AD96" s="149"/>
      <c r="AE96" s="149"/>
      <c r="AF96" s="149"/>
    </row>
    <row r="97" spans="1:32" s="148" customFormat="1" ht="32.1" customHeight="1">
      <c r="A97" s="209"/>
      <c r="B97" s="209"/>
      <c r="C97" s="209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Y97" s="149"/>
      <c r="Z97" s="149"/>
      <c r="AA97" s="149"/>
      <c r="AB97" s="149"/>
      <c r="AC97" s="149"/>
      <c r="AD97" s="149"/>
      <c r="AE97" s="149"/>
      <c r="AF97" s="149"/>
    </row>
    <row r="98" spans="1:32" ht="32.1" customHeight="1">
      <c r="E98" s="211"/>
    </row>
    <row r="99" spans="1:32" ht="32.1" customHeight="1">
      <c r="E99" s="212"/>
    </row>
    <row r="100" spans="1:32" ht="24.95" customHeight="1">
      <c r="E100" s="212"/>
    </row>
    <row r="101" spans="1:32" ht="24.95" customHeight="1">
      <c r="E101" s="213"/>
    </row>
    <row r="102" spans="1:32" ht="24.95" customHeight="1"/>
    <row r="103" spans="1:32" ht="24.95" customHeight="1"/>
    <row r="104" spans="1:32" ht="24.95" customHeight="1"/>
    <row r="105" spans="1:32" ht="24.95" customHeight="1"/>
    <row r="106" spans="1:32" ht="24.95" customHeight="1"/>
    <row r="107" spans="1:32" ht="24.95" customHeight="1"/>
    <row r="108" spans="1:32" ht="24.95" customHeight="1"/>
    <row r="109" spans="1:32" ht="24.95" customHeight="1"/>
    <row r="110" spans="1:32" ht="24.95" customHeight="1"/>
    <row r="111" spans="1:32" ht="24.95" customHeight="1"/>
    <row r="112" spans="1:32" ht="24.95" customHeight="1"/>
    <row r="113" spans="14:38" ht="50.1" customHeight="1">
      <c r="N113" s="214" t="s">
        <v>152</v>
      </c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  <c r="AB113" s="214"/>
      <c r="AC113" s="214"/>
      <c r="AD113" s="215"/>
      <c r="AE113" s="215"/>
      <c r="AF113" s="215"/>
      <c r="AG113" s="215"/>
      <c r="AH113" s="215"/>
      <c r="AI113" s="215"/>
      <c r="AJ113" s="215"/>
      <c r="AK113" s="215"/>
      <c r="AL113" s="215"/>
    </row>
    <row r="114" spans="14:38" ht="24.95" customHeight="1"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10"/>
    </row>
    <row r="115" spans="14:38" ht="24.95" customHeight="1"/>
    <row r="116" spans="14:38" ht="24.95" customHeight="1"/>
    <row r="117" spans="14:38" ht="24.95" customHeight="1"/>
    <row r="123" spans="14:38" ht="19.5" customHeight="1">
      <c r="Y123" s="106"/>
      <c r="Z123" s="106"/>
      <c r="AA123" s="106"/>
      <c r="AB123" s="106"/>
      <c r="AC123" s="106"/>
      <c r="AD123" s="106"/>
      <c r="AE123" s="106"/>
      <c r="AF123" s="106"/>
    </row>
  </sheetData>
  <mergeCells count="56">
    <mergeCell ref="A73:R73"/>
    <mergeCell ref="AH71:AW72"/>
    <mergeCell ref="AX71:BM72"/>
    <mergeCell ref="BN71:CC72"/>
    <mergeCell ref="CD71:CS72"/>
    <mergeCell ref="A72:R72"/>
    <mergeCell ref="Q78:R78"/>
    <mergeCell ref="A74:R74"/>
    <mergeCell ref="A75:C77"/>
    <mergeCell ref="D75:D77"/>
    <mergeCell ref="E75:F75"/>
    <mergeCell ref="G75:L75"/>
    <mergeCell ref="M75:N75"/>
    <mergeCell ref="O75:P75"/>
    <mergeCell ref="Q75:R77"/>
    <mergeCell ref="Y75:AF75"/>
    <mergeCell ref="G76:I76"/>
    <mergeCell ref="J76:L76"/>
    <mergeCell ref="AA76:AC76"/>
    <mergeCell ref="AD76:AE76"/>
    <mergeCell ref="A79:C79"/>
    <mergeCell ref="Q79:R79"/>
    <mergeCell ref="A80:C80"/>
    <mergeCell ref="Q80:R80"/>
    <mergeCell ref="A81:C81"/>
    <mergeCell ref="Q81:R81"/>
    <mergeCell ref="A82:C82"/>
    <mergeCell ref="Q82:R82"/>
    <mergeCell ref="A83:C83"/>
    <mergeCell ref="Q83:R83"/>
    <mergeCell ref="A84:C84"/>
    <mergeCell ref="Q84:R84"/>
    <mergeCell ref="A90:C90"/>
    <mergeCell ref="Q90:R90"/>
    <mergeCell ref="A85:C85"/>
    <mergeCell ref="Q85:R85"/>
    <mergeCell ref="A86:C86"/>
    <mergeCell ref="Q86:R86"/>
    <mergeCell ref="A87:C87"/>
    <mergeCell ref="Q87:R87"/>
    <mergeCell ref="N113:AC113"/>
    <mergeCell ref="A1:K1"/>
    <mergeCell ref="A78:C78"/>
    <mergeCell ref="L1:V1"/>
    <mergeCell ref="A91:C91"/>
    <mergeCell ref="Q91:R91"/>
    <mergeCell ref="A95:B95"/>
    <mergeCell ref="G95:H95"/>
    <mergeCell ref="AA3:AK3"/>
    <mergeCell ref="AB4:AD4"/>
    <mergeCell ref="AE4:AH4"/>
    <mergeCell ref="AI4:AK4"/>
    <mergeCell ref="A88:C88"/>
    <mergeCell ref="Q88:R88"/>
    <mergeCell ref="A89:C89"/>
    <mergeCell ref="Q89:R89"/>
  </mergeCells>
  <printOptions horizontalCentered="1"/>
  <pageMargins left="0.31496062992125984" right="0.31496062992125984" top="0.51181102362204722" bottom="0.27559055118110237" header="0" footer="0"/>
  <pageSetup paperSize="9" scale="63" orientation="portrait" r:id="rId1"/>
  <rowBreaks count="1" manualBreakCount="1">
    <brk id="97" max="16" man="1"/>
  </rowBreaks>
  <colBreaks count="1" manualBreakCount="1">
    <brk id="11" max="4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44"/>
  <sheetViews>
    <sheetView tabSelected="1" view="pageBreakPreview" zoomScale="90" zoomScaleSheetLayoutView="90" workbookViewId="0">
      <selection activeCell="D33" sqref="D33"/>
    </sheetView>
  </sheetViews>
  <sheetFormatPr defaultColWidth="8.875" defaultRowHeight="13.5"/>
  <cols>
    <col min="1" max="1" width="15.75" style="66" customWidth="1"/>
    <col min="2" max="2" width="14.75" style="66" customWidth="1"/>
    <col min="3" max="4" width="19.75" style="66" customWidth="1"/>
    <col min="5" max="5" width="17.25" style="66" customWidth="1"/>
    <col min="6" max="6" width="8.875" style="66"/>
    <col min="7" max="7" width="9.375" style="66" bestFit="1" customWidth="1"/>
    <col min="8" max="10" width="9" style="66" bestFit="1" customWidth="1"/>
    <col min="11" max="11" width="8.875" style="66"/>
    <col min="12" max="18" width="9" style="66" bestFit="1" customWidth="1"/>
    <col min="19" max="19" width="8.875" style="66"/>
    <col min="20" max="20" width="10.75" style="66" bestFit="1" customWidth="1"/>
    <col min="21" max="21" width="10.375" style="66" customWidth="1"/>
    <col min="22" max="25" width="9.875" style="66" bestFit="1" customWidth="1"/>
    <col min="26" max="26" width="10.625" style="66" customWidth="1"/>
    <col min="27" max="27" width="10.75" style="66" bestFit="1" customWidth="1"/>
    <col min="28" max="28" width="9" style="66" bestFit="1" customWidth="1"/>
    <col min="29" max="30" width="13" style="66" customWidth="1"/>
    <col min="31" max="32" width="9" style="66" bestFit="1" customWidth="1"/>
    <col min="33" max="16384" width="8.875" style="66"/>
  </cols>
  <sheetData>
    <row r="1" spans="1:33" ht="24" customHeight="1">
      <c r="A1" s="63"/>
      <c r="B1" s="64"/>
      <c r="C1" s="64"/>
      <c r="D1" s="64"/>
      <c r="E1" s="65" t="s">
        <v>186</v>
      </c>
    </row>
    <row r="2" spans="1:33" ht="24" customHeight="1">
      <c r="A2" s="63"/>
      <c r="B2" s="64" t="s">
        <v>29</v>
      </c>
      <c r="C2" s="64"/>
      <c r="D2" s="64"/>
      <c r="E2" s="65"/>
    </row>
    <row r="3" spans="1:33" ht="24" customHeight="1">
      <c r="A3" s="63"/>
      <c r="B3" s="67" t="s">
        <v>49</v>
      </c>
      <c r="C3" s="67"/>
      <c r="D3" s="67"/>
      <c r="E3" s="65"/>
      <c r="G3" s="68"/>
      <c r="H3" s="68"/>
      <c r="I3" s="68"/>
      <c r="L3" s="69"/>
      <c r="M3" s="69"/>
      <c r="N3" s="69"/>
      <c r="O3" s="69"/>
      <c r="T3" s="70"/>
      <c r="V3" s="71"/>
      <c r="W3" s="71"/>
      <c r="X3" s="72"/>
      <c r="Y3" s="71"/>
      <c r="Z3" s="71"/>
      <c r="AA3" s="71"/>
      <c r="AB3" s="71"/>
    </row>
    <row r="4" spans="1:33" s="75" customFormat="1" ht="45" customHeight="1">
      <c r="A4" s="73" t="s">
        <v>30</v>
      </c>
      <c r="B4" s="73" t="s">
        <v>31</v>
      </c>
      <c r="C4" s="74" t="s">
        <v>32</v>
      </c>
      <c r="D4" s="74" t="s">
        <v>33</v>
      </c>
      <c r="E4" s="73" t="s">
        <v>34</v>
      </c>
      <c r="G4" s="68"/>
      <c r="H4" s="76" t="s">
        <v>183</v>
      </c>
      <c r="I4" s="76" t="s">
        <v>184</v>
      </c>
      <c r="J4" s="77" t="s">
        <v>185</v>
      </c>
      <c r="K4" s="77"/>
      <c r="L4" s="78"/>
      <c r="M4" s="78"/>
      <c r="N4" s="78"/>
      <c r="O4" s="78"/>
      <c r="P4" s="77"/>
      <c r="Q4" s="77"/>
      <c r="R4" s="77"/>
      <c r="S4" s="77"/>
    </row>
    <row r="5" spans="1:33" ht="21">
      <c r="A5" s="79" t="s">
        <v>4</v>
      </c>
      <c r="B5" s="80">
        <v>240725</v>
      </c>
      <c r="C5" s="81">
        <f>I5</f>
        <v>15467</v>
      </c>
      <c r="D5" s="82">
        <f>C5*J5</f>
        <v>68982.819999999992</v>
      </c>
      <c r="E5" s="79" t="s">
        <v>47</v>
      </c>
      <c r="G5" s="83">
        <v>240725</v>
      </c>
      <c r="H5" s="66">
        <f t="shared" ref="H5:H9" si="0">H6-I6</f>
        <v>122655</v>
      </c>
      <c r="I5" s="66">
        <v>15467</v>
      </c>
      <c r="J5" s="84">
        <v>4.46</v>
      </c>
      <c r="L5" s="68"/>
      <c r="M5" s="68"/>
      <c r="N5" s="68"/>
      <c r="O5" s="68"/>
      <c r="P5" s="68"/>
      <c r="R5" s="68"/>
      <c r="S5" s="68"/>
      <c r="T5" s="85"/>
      <c r="U5" s="86"/>
      <c r="V5" s="86"/>
      <c r="W5" s="87"/>
      <c r="AE5" s="72"/>
      <c r="AF5" s="72"/>
    </row>
    <row r="6" spans="1:33" ht="21">
      <c r="A6" s="88" t="s">
        <v>5</v>
      </c>
      <c r="B6" s="80">
        <v>21607</v>
      </c>
      <c r="C6" s="89">
        <f>I6</f>
        <v>14889</v>
      </c>
      <c r="D6" s="90">
        <f>C6*J6</f>
        <v>64916.040000000008</v>
      </c>
      <c r="E6" s="88" t="s">
        <v>47</v>
      </c>
      <c r="G6" s="83">
        <v>21607</v>
      </c>
      <c r="H6" s="66">
        <f t="shared" si="0"/>
        <v>137544</v>
      </c>
      <c r="I6" s="66">
        <v>14889</v>
      </c>
      <c r="J6" s="84">
        <v>4.3600000000000003</v>
      </c>
      <c r="L6" s="68"/>
      <c r="M6" s="68"/>
      <c r="N6" s="68"/>
      <c r="O6" s="68"/>
      <c r="P6" s="68"/>
      <c r="R6" s="68"/>
      <c r="S6" s="68"/>
      <c r="T6" s="85"/>
      <c r="U6" s="86"/>
      <c r="V6" s="86"/>
      <c r="W6" s="87"/>
      <c r="Z6" s="91"/>
      <c r="AE6" s="84"/>
      <c r="AF6" s="91"/>
      <c r="AG6" s="91"/>
    </row>
    <row r="7" spans="1:33" ht="21">
      <c r="A7" s="88" t="s">
        <v>6</v>
      </c>
      <c r="B7" s="80">
        <v>21638</v>
      </c>
      <c r="C7" s="89">
        <f t="shared" ref="C7:C15" si="1">I7</f>
        <v>17221</v>
      </c>
      <c r="D7" s="90">
        <f t="shared" ref="D7:D15" si="2">C7*J7</f>
        <v>75083.560000000012</v>
      </c>
      <c r="E7" s="88" t="s">
        <v>47</v>
      </c>
      <c r="G7" s="83">
        <v>21638</v>
      </c>
      <c r="H7" s="66">
        <f t="shared" si="0"/>
        <v>154765</v>
      </c>
      <c r="I7" s="66">
        <v>17221</v>
      </c>
      <c r="J7" s="84">
        <v>4.3600000000000003</v>
      </c>
      <c r="L7" s="68"/>
      <c r="M7" s="68"/>
      <c r="N7" s="68"/>
      <c r="O7" s="68"/>
      <c r="P7" s="68"/>
      <c r="R7" s="68"/>
      <c r="S7" s="68"/>
      <c r="T7" s="85"/>
      <c r="U7" s="86"/>
      <c r="V7" s="86"/>
      <c r="W7" s="87"/>
      <c r="Z7" s="91"/>
      <c r="AC7" s="84"/>
      <c r="AD7" s="84"/>
      <c r="AE7" s="84"/>
      <c r="AF7" s="91"/>
      <c r="AG7" s="91"/>
    </row>
    <row r="8" spans="1:33" ht="21">
      <c r="A8" s="88" t="s">
        <v>7</v>
      </c>
      <c r="B8" s="80">
        <v>21668</v>
      </c>
      <c r="C8" s="89">
        <f t="shared" si="1"/>
        <v>15362</v>
      </c>
      <c r="D8" s="90">
        <f t="shared" si="2"/>
        <v>68360.900000000009</v>
      </c>
      <c r="E8" s="88" t="s">
        <v>47</v>
      </c>
      <c r="G8" s="83">
        <v>21668</v>
      </c>
      <c r="H8" s="66">
        <f t="shared" si="0"/>
        <v>170127</v>
      </c>
      <c r="I8" s="66">
        <v>15362</v>
      </c>
      <c r="J8" s="84">
        <v>4.45</v>
      </c>
      <c r="L8" s="68"/>
      <c r="M8" s="68"/>
      <c r="N8" s="68"/>
      <c r="O8" s="68"/>
      <c r="P8" s="68"/>
      <c r="R8" s="68"/>
      <c r="S8" s="68"/>
      <c r="T8" s="85"/>
      <c r="U8" s="86"/>
      <c r="V8" s="86"/>
      <c r="W8" s="87"/>
      <c r="X8" s="85"/>
      <c r="Z8" s="91"/>
      <c r="AC8" s="84"/>
      <c r="AD8" s="84"/>
      <c r="AE8" s="84"/>
      <c r="AF8" s="91"/>
      <c r="AG8" s="91"/>
    </row>
    <row r="9" spans="1:33" ht="21">
      <c r="A9" s="88" t="s">
        <v>8</v>
      </c>
      <c r="B9" s="80">
        <v>21700</v>
      </c>
      <c r="C9" s="89">
        <f t="shared" si="1"/>
        <v>16047</v>
      </c>
      <c r="D9" s="90">
        <f t="shared" si="2"/>
        <v>64348.469999999994</v>
      </c>
      <c r="E9" s="88" t="s">
        <v>47</v>
      </c>
      <c r="G9" s="83">
        <v>21700</v>
      </c>
      <c r="H9" s="66">
        <f t="shared" si="0"/>
        <v>186174</v>
      </c>
      <c r="I9" s="66">
        <v>16047</v>
      </c>
      <c r="J9" s="84">
        <v>4.01</v>
      </c>
      <c r="L9" s="68"/>
      <c r="M9" s="68"/>
      <c r="N9" s="68"/>
      <c r="O9" s="68"/>
      <c r="P9" s="68"/>
      <c r="R9" s="68"/>
      <c r="S9" s="68"/>
      <c r="T9" s="85"/>
      <c r="U9" s="86"/>
      <c r="V9" s="86"/>
      <c r="W9" s="87"/>
      <c r="X9" s="85"/>
      <c r="Z9" s="91"/>
      <c r="AC9" s="84"/>
      <c r="AD9" s="84"/>
      <c r="AE9" s="84"/>
      <c r="AF9" s="91"/>
      <c r="AG9" s="91"/>
    </row>
    <row r="10" spans="1:33" ht="21">
      <c r="A10" s="88" t="s">
        <v>9</v>
      </c>
      <c r="B10" s="80">
        <v>21736</v>
      </c>
      <c r="C10" s="89">
        <f t="shared" si="1"/>
        <v>16772</v>
      </c>
      <c r="D10" s="90">
        <f t="shared" si="2"/>
        <v>67591.16</v>
      </c>
      <c r="E10" s="88" t="s">
        <v>47</v>
      </c>
      <c r="G10" s="83">
        <v>21736</v>
      </c>
      <c r="H10" s="66">
        <f>H11-I11</f>
        <v>202946</v>
      </c>
      <c r="I10" s="66">
        <v>16772</v>
      </c>
      <c r="J10" s="84">
        <v>4.03</v>
      </c>
      <c r="L10" s="68"/>
      <c r="M10" s="68"/>
      <c r="N10" s="68"/>
      <c r="O10" s="68"/>
      <c r="P10" s="68"/>
      <c r="R10" s="68"/>
      <c r="S10" s="68"/>
      <c r="T10" s="85"/>
      <c r="U10" s="84"/>
      <c r="V10" s="86"/>
      <c r="W10" s="87"/>
      <c r="X10" s="85"/>
      <c r="Z10" s="91"/>
      <c r="AC10" s="84"/>
      <c r="AD10" s="84"/>
      <c r="AE10" s="84"/>
      <c r="AF10" s="91"/>
      <c r="AG10" s="91"/>
    </row>
    <row r="11" spans="1:33" ht="21">
      <c r="A11" s="88" t="s">
        <v>10</v>
      </c>
      <c r="B11" s="80">
        <v>21763</v>
      </c>
      <c r="C11" s="89">
        <f t="shared" si="1"/>
        <v>15384</v>
      </c>
      <c r="D11" s="90">
        <f t="shared" si="2"/>
        <v>62459.039999999994</v>
      </c>
      <c r="E11" s="88" t="s">
        <v>47</v>
      </c>
      <c r="G11" s="83">
        <v>21770</v>
      </c>
      <c r="H11" s="66">
        <v>218330</v>
      </c>
      <c r="I11" s="66">
        <v>15384</v>
      </c>
      <c r="J11" s="84">
        <v>4.0599999999999996</v>
      </c>
      <c r="L11" s="68"/>
      <c r="M11" s="68"/>
      <c r="N11" s="68"/>
      <c r="O11" s="68"/>
      <c r="P11" s="68"/>
      <c r="R11" s="68"/>
      <c r="S11" s="68"/>
      <c r="T11" s="85"/>
      <c r="U11" s="84"/>
      <c r="V11" s="86"/>
      <c r="W11" s="87"/>
      <c r="X11" s="85"/>
      <c r="Z11" s="91"/>
    </row>
    <row r="12" spans="1:33" ht="21">
      <c r="A12" s="88" t="s">
        <v>11</v>
      </c>
      <c r="B12" s="80">
        <v>21794</v>
      </c>
      <c r="C12" s="89">
        <f t="shared" si="1"/>
        <v>16996</v>
      </c>
      <c r="D12" s="90">
        <f t="shared" si="2"/>
        <v>69003.759999999995</v>
      </c>
      <c r="E12" s="88" t="s">
        <v>47</v>
      </c>
      <c r="F12" s="92"/>
      <c r="G12" s="83">
        <v>21800</v>
      </c>
      <c r="H12" s="66">
        <v>235326</v>
      </c>
      <c r="I12" s="66">
        <f>H12-H11</f>
        <v>16996</v>
      </c>
      <c r="J12" s="84">
        <v>4.0599999999999996</v>
      </c>
      <c r="K12" s="92"/>
      <c r="L12" s="68"/>
      <c r="M12" s="68"/>
      <c r="N12" s="68"/>
      <c r="O12" s="68"/>
      <c r="P12" s="68"/>
      <c r="R12" s="68"/>
      <c r="S12" s="92"/>
      <c r="T12" s="93"/>
      <c r="V12" s="85"/>
      <c r="W12" s="85"/>
      <c r="X12" s="85"/>
      <c r="Z12" s="84"/>
      <c r="AC12" s="84"/>
      <c r="AF12" s="91"/>
    </row>
    <row r="13" spans="1:33" ht="21">
      <c r="A13" s="88" t="s">
        <v>12</v>
      </c>
      <c r="B13" s="80">
        <v>21826</v>
      </c>
      <c r="C13" s="89">
        <f t="shared" si="1"/>
        <v>16446</v>
      </c>
      <c r="D13" s="90">
        <f t="shared" si="2"/>
        <v>66606.3</v>
      </c>
      <c r="E13" s="88" t="s">
        <v>47</v>
      </c>
      <c r="G13" s="83">
        <v>21826</v>
      </c>
      <c r="H13" s="66">
        <f>ROUND((249165+(4*8*56.08+4*16*12.69)),0)</f>
        <v>251772</v>
      </c>
      <c r="I13" s="87">
        <f>H13-H12</f>
        <v>16446</v>
      </c>
      <c r="J13" s="66">
        <v>4.05</v>
      </c>
      <c r="L13" s="68"/>
      <c r="M13" s="68"/>
      <c r="N13" s="68"/>
      <c r="O13" s="68"/>
      <c r="P13" s="68"/>
      <c r="R13" s="68"/>
      <c r="Y13" s="92"/>
      <c r="AA13" s="94"/>
    </row>
    <row r="14" spans="1:33" ht="21">
      <c r="A14" s="88" t="s">
        <v>13</v>
      </c>
      <c r="B14" s="80">
        <v>21855</v>
      </c>
      <c r="C14" s="89">
        <f t="shared" si="1"/>
        <v>16880</v>
      </c>
      <c r="D14" s="90">
        <f t="shared" si="2"/>
        <v>68701.600000000006</v>
      </c>
      <c r="E14" s="88" t="s">
        <v>47</v>
      </c>
      <c r="G14" s="83">
        <v>21861</v>
      </c>
      <c r="H14" s="66">
        <v>268652</v>
      </c>
      <c r="I14" s="87">
        <f>H14-H13</f>
        <v>16880</v>
      </c>
      <c r="J14" s="66">
        <v>4.07</v>
      </c>
      <c r="L14" s="68"/>
      <c r="M14" s="68"/>
      <c r="N14" s="68"/>
      <c r="O14" s="68"/>
      <c r="P14" s="68"/>
      <c r="R14" s="68"/>
      <c r="AC14" s="84"/>
    </row>
    <row r="15" spans="1:33" ht="21">
      <c r="A15" s="88" t="s">
        <v>14</v>
      </c>
      <c r="B15" s="80">
        <v>21885</v>
      </c>
      <c r="C15" s="89">
        <f t="shared" si="1"/>
        <v>16059</v>
      </c>
      <c r="D15" s="90">
        <f t="shared" si="2"/>
        <v>65360.130000000005</v>
      </c>
      <c r="E15" s="88" t="s">
        <v>47</v>
      </c>
      <c r="G15" s="83">
        <v>21886</v>
      </c>
      <c r="H15" s="66">
        <v>284711</v>
      </c>
      <c r="I15" s="87">
        <f>H15-H14</f>
        <v>16059</v>
      </c>
      <c r="J15" s="66">
        <v>4.07</v>
      </c>
      <c r="AC15" s="84"/>
    </row>
    <row r="16" spans="1:33" ht="21">
      <c r="A16" s="95" t="s">
        <v>15</v>
      </c>
      <c r="B16" s="96">
        <v>21919</v>
      </c>
      <c r="C16" s="97">
        <f t="shared" ref="C16" si="3">I16</f>
        <v>17021</v>
      </c>
      <c r="D16" s="98">
        <f t="shared" ref="D16" si="4">C16*J16</f>
        <v>69275.47</v>
      </c>
      <c r="E16" s="95" t="s">
        <v>47</v>
      </c>
      <c r="G16" s="83">
        <v>21887</v>
      </c>
      <c r="H16" s="66">
        <f>H15+17021</f>
        <v>301732</v>
      </c>
      <c r="I16" s="87">
        <f>H16-H15</f>
        <v>17021</v>
      </c>
      <c r="J16" s="66">
        <v>4.07</v>
      </c>
    </row>
    <row r="17" spans="1:31" ht="20.100000000000001" customHeight="1">
      <c r="A17" s="99" t="s">
        <v>21</v>
      </c>
      <c r="B17" s="66" t="s">
        <v>51</v>
      </c>
      <c r="AE17" s="84"/>
    </row>
    <row r="18" spans="1:31" ht="20.100000000000001" customHeight="1">
      <c r="B18" s="66" t="s">
        <v>52</v>
      </c>
    </row>
    <row r="19" spans="1:31" ht="20.100000000000001" customHeight="1">
      <c r="AC19" s="86"/>
      <c r="AD19" s="84"/>
    </row>
    <row r="21" spans="1:31" ht="20.100000000000001" customHeight="1">
      <c r="U21" s="71"/>
      <c r="V21" s="71"/>
      <c r="W21" s="71"/>
      <c r="X21" s="71"/>
      <c r="Z21" s="100"/>
      <c r="AA21" s="101"/>
      <c r="AC21" s="84"/>
      <c r="AD21" s="84"/>
    </row>
    <row r="22" spans="1:31">
      <c r="T22" s="68"/>
      <c r="U22" s="68"/>
      <c r="V22" s="68"/>
      <c r="W22" s="68"/>
      <c r="X22" s="68"/>
      <c r="Z22" s="100"/>
      <c r="AA22" s="101"/>
    </row>
    <row r="23" spans="1:31">
      <c r="D23" s="102"/>
      <c r="T23" s="68"/>
      <c r="U23" s="68"/>
      <c r="V23" s="68"/>
      <c r="W23" s="68"/>
      <c r="X23" s="68"/>
      <c r="Y23" s="68"/>
    </row>
    <row r="24" spans="1:31">
      <c r="T24" s="68"/>
      <c r="U24" s="68"/>
      <c r="V24" s="68"/>
      <c r="W24" s="68"/>
      <c r="X24" s="68"/>
      <c r="Y24" s="68"/>
    </row>
    <row r="25" spans="1:31">
      <c r="T25" s="68"/>
      <c r="U25" s="68"/>
      <c r="V25" s="68"/>
      <c r="W25" s="68"/>
      <c r="X25" s="68"/>
      <c r="Y25" s="68"/>
    </row>
    <row r="26" spans="1:31">
      <c r="T26" s="68"/>
      <c r="U26" s="68"/>
      <c r="V26" s="68"/>
      <c r="W26" s="68"/>
      <c r="X26" s="68"/>
      <c r="Y26" s="68"/>
    </row>
    <row r="27" spans="1:31">
      <c r="T27" s="68"/>
      <c r="U27" s="68"/>
      <c r="V27" s="68"/>
      <c r="W27" s="68"/>
      <c r="X27" s="68"/>
      <c r="Y27" s="68"/>
    </row>
    <row r="28" spans="1:31">
      <c r="T28" s="68"/>
      <c r="U28" s="68"/>
      <c r="V28" s="68"/>
      <c r="W28" s="68"/>
      <c r="X28" s="68"/>
      <c r="Y28" s="68"/>
    </row>
    <row r="29" spans="1:31">
      <c r="T29" s="68"/>
      <c r="U29" s="68"/>
      <c r="V29" s="68"/>
      <c r="W29" s="68"/>
      <c r="X29" s="68"/>
      <c r="Y29" s="68"/>
      <c r="AD29" s="84"/>
    </row>
    <row r="30" spans="1:31">
      <c r="T30" s="68"/>
      <c r="V30" s="68"/>
    </row>
    <row r="31" spans="1:31">
      <c r="W31" s="68"/>
    </row>
    <row r="32" spans="1:31">
      <c r="W32" s="68"/>
    </row>
    <row r="41" spans="20:20" ht="21">
      <c r="T41" s="103"/>
    </row>
    <row r="42" spans="20:20" ht="21">
      <c r="T42" s="103"/>
    </row>
    <row r="43" spans="20:20" ht="21">
      <c r="T43" s="103"/>
    </row>
    <row r="44" spans="20:20" ht="21">
      <c r="T44" s="103"/>
    </row>
  </sheetData>
  <mergeCells count="13">
    <mergeCell ref="B1:D1"/>
    <mergeCell ref="B3:D3"/>
    <mergeCell ref="Y3:AB3"/>
    <mergeCell ref="V3:W3"/>
    <mergeCell ref="U21:V21"/>
    <mergeCell ref="W21:X21"/>
    <mergeCell ref="Z21:Z22"/>
    <mergeCell ref="AA21:AA22"/>
    <mergeCell ref="L4:M4"/>
    <mergeCell ref="N4:O4"/>
    <mergeCell ref="L3:M3"/>
    <mergeCell ref="N3:O3"/>
    <mergeCell ref="B2:D2"/>
  </mergeCells>
  <printOptions horizontalCentered="1"/>
  <pageMargins left="0.59055118110236227" right="0.47244094488188981" top="0.59055118110236227" bottom="0.39370078740157483" header="0" footer="0"/>
  <pageSetup paperSize="9" scale="97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0"/>
  <sheetViews>
    <sheetView view="pageBreakPreview" zoomScale="85" zoomScaleSheetLayoutView="85" workbookViewId="0">
      <selection activeCell="C43" activeCellId="1" sqref="E28 C43"/>
    </sheetView>
  </sheetViews>
  <sheetFormatPr defaultColWidth="8.875" defaultRowHeight="13.5"/>
  <cols>
    <col min="1" max="2" width="10.625" style="66" customWidth="1"/>
    <col min="3" max="3" width="8.625" style="66" customWidth="1"/>
    <col min="4" max="4" width="10.625" style="66" customWidth="1"/>
    <col min="5" max="5" width="8.625" style="66" customWidth="1"/>
    <col min="6" max="6" width="10.625" style="66" customWidth="1"/>
    <col min="7" max="7" width="8.625" style="66" customWidth="1"/>
    <col min="8" max="8" width="10.625" style="66" customWidth="1"/>
    <col min="9" max="9" width="12.625" style="66" customWidth="1"/>
    <col min="10" max="12" width="8.875" style="66"/>
    <col min="13" max="13" width="6.5" style="66" customWidth="1"/>
    <col min="14" max="23" width="10.125" style="66" customWidth="1"/>
    <col min="24" max="28" width="6.5" style="66" customWidth="1"/>
    <col min="29" max="29" width="10.625" style="66" customWidth="1"/>
    <col min="30" max="16384" width="8.875" style="66"/>
  </cols>
  <sheetData>
    <row r="1" spans="1:31" ht="24.95" customHeight="1">
      <c r="A1" s="394" t="s">
        <v>186</v>
      </c>
      <c r="B1" s="394"/>
      <c r="C1" s="394"/>
      <c r="D1" s="394"/>
      <c r="E1" s="394"/>
      <c r="F1" s="394"/>
      <c r="G1" s="394"/>
      <c r="H1" s="394"/>
      <c r="I1" s="394"/>
    </row>
    <row r="2" spans="1:31" ht="24.95" customHeight="1">
      <c r="A2" s="395" t="s">
        <v>53</v>
      </c>
      <c r="B2" s="395"/>
      <c r="C2" s="395"/>
      <c r="D2" s="395"/>
      <c r="E2" s="395"/>
      <c r="F2" s="395"/>
      <c r="G2" s="395"/>
      <c r="H2" s="395"/>
      <c r="I2" s="395"/>
    </row>
    <row r="3" spans="1:31" ht="21.95" customHeight="1">
      <c r="A3" s="396" t="s">
        <v>49</v>
      </c>
      <c r="B3" s="396"/>
      <c r="C3" s="396"/>
      <c r="D3" s="396"/>
      <c r="E3" s="396"/>
      <c r="F3" s="396"/>
      <c r="G3" s="396"/>
      <c r="H3" s="396"/>
      <c r="I3" s="396"/>
    </row>
    <row r="4" spans="1:31" s="75" customFormat="1" ht="24.95" customHeight="1">
      <c r="A4" s="397" t="s">
        <v>1</v>
      </c>
      <c r="B4" s="397" t="s">
        <v>59</v>
      </c>
      <c r="C4" s="398" t="s">
        <v>54</v>
      </c>
      <c r="D4" s="398"/>
      <c r="E4" s="398" t="s">
        <v>55</v>
      </c>
      <c r="F4" s="398"/>
      <c r="G4" s="398" t="s">
        <v>56</v>
      </c>
      <c r="H4" s="398"/>
      <c r="I4" s="399" t="s">
        <v>34</v>
      </c>
    </row>
    <row r="5" spans="1:31" s="75" customFormat="1" ht="24.95" customHeight="1">
      <c r="A5" s="397"/>
      <c r="B5" s="397"/>
      <c r="C5" s="74" t="s">
        <v>57</v>
      </c>
      <c r="D5" s="74" t="s">
        <v>58</v>
      </c>
      <c r="E5" s="74" t="s">
        <v>57</v>
      </c>
      <c r="F5" s="74" t="s">
        <v>58</v>
      </c>
      <c r="G5" s="74" t="s">
        <v>57</v>
      </c>
      <c r="H5" s="74" t="s">
        <v>58</v>
      </c>
      <c r="I5" s="400"/>
    </row>
    <row r="6" spans="1:31" ht="24.95" customHeight="1">
      <c r="A6" s="401" t="s">
        <v>4</v>
      </c>
      <c r="B6" s="80">
        <v>21763</v>
      </c>
      <c r="C6" s="408">
        <v>1382.2899999999997</v>
      </c>
      <c r="D6" s="408">
        <v>27681</v>
      </c>
      <c r="E6" s="408">
        <v>836.84</v>
      </c>
      <c r="F6" s="408">
        <v>25612</v>
      </c>
      <c r="G6" s="408">
        <v>314.87</v>
      </c>
      <c r="H6" s="409">
        <v>7230</v>
      </c>
      <c r="I6" s="401"/>
    </row>
    <row r="7" spans="1:31" ht="24.95" customHeight="1">
      <c r="A7" s="88" t="s">
        <v>5</v>
      </c>
      <c r="B7" s="80">
        <v>21763</v>
      </c>
      <c r="C7" s="410">
        <v>1101.2199999999998</v>
      </c>
      <c r="D7" s="410">
        <v>22764</v>
      </c>
      <c r="E7" s="410">
        <v>400</v>
      </c>
      <c r="F7" s="410">
        <v>11696</v>
      </c>
      <c r="G7" s="410">
        <v>178.94000000000003</v>
      </c>
      <c r="H7" s="410">
        <v>4060</v>
      </c>
      <c r="I7" s="88"/>
    </row>
    <row r="8" spans="1:31" ht="24.95" customHeight="1">
      <c r="A8" s="88" t="s">
        <v>6</v>
      </c>
      <c r="B8" s="80">
        <v>21763</v>
      </c>
      <c r="C8" s="411">
        <v>898.5200000000001</v>
      </c>
      <c r="D8" s="411">
        <v>19845</v>
      </c>
      <c r="E8" s="411">
        <v>400</v>
      </c>
      <c r="F8" s="411">
        <v>12216</v>
      </c>
      <c r="G8" s="411">
        <v>325.02</v>
      </c>
      <c r="H8" s="410">
        <v>7691</v>
      </c>
      <c r="I8" s="88"/>
    </row>
    <row r="9" spans="1:31" ht="24.95" customHeight="1">
      <c r="A9" s="88" t="s">
        <v>7</v>
      </c>
      <c r="B9" s="80">
        <v>21763</v>
      </c>
      <c r="C9" s="410">
        <v>1288.73</v>
      </c>
      <c r="D9" s="410">
        <v>29040</v>
      </c>
      <c r="E9" s="410">
        <v>600</v>
      </c>
      <c r="F9" s="410">
        <v>18564</v>
      </c>
      <c r="G9" s="410">
        <v>101.89</v>
      </c>
      <c r="H9" s="410">
        <v>2470</v>
      </c>
      <c r="I9" s="88"/>
    </row>
    <row r="10" spans="1:31" ht="24.95" customHeight="1">
      <c r="A10" s="88" t="s">
        <v>8</v>
      </c>
      <c r="B10" s="80">
        <v>21763</v>
      </c>
      <c r="C10" s="411">
        <v>1477.1200000000001</v>
      </c>
      <c r="D10" s="411">
        <v>36194</v>
      </c>
      <c r="E10" s="411">
        <v>565.26</v>
      </c>
      <c r="F10" s="411">
        <v>18226</v>
      </c>
      <c r="G10" s="411">
        <v>275.81</v>
      </c>
      <c r="H10" s="410">
        <v>7110</v>
      </c>
      <c r="I10" s="88"/>
    </row>
    <row r="11" spans="1:31" ht="24.95" customHeight="1">
      <c r="A11" s="88" t="s">
        <v>9</v>
      </c>
      <c r="B11" s="80">
        <v>21763</v>
      </c>
      <c r="C11" s="411">
        <v>654.79</v>
      </c>
      <c r="D11" s="411">
        <v>16714</v>
      </c>
      <c r="E11" s="411">
        <v>400</v>
      </c>
      <c r="F11" s="411">
        <v>12896</v>
      </c>
      <c r="G11" s="411">
        <v>168</v>
      </c>
      <c r="H11" s="411">
        <v>4310</v>
      </c>
      <c r="I11" s="402"/>
      <c r="AC11" s="403"/>
    </row>
    <row r="12" spans="1:31" ht="24.95" customHeight="1">
      <c r="A12" s="88" t="s">
        <v>10</v>
      </c>
      <c r="B12" s="80">
        <v>21763</v>
      </c>
      <c r="C12" s="411">
        <v>1510.97</v>
      </c>
      <c r="D12" s="411">
        <v>37644</v>
      </c>
      <c r="E12" s="411">
        <v>456.71</v>
      </c>
      <c r="F12" s="411">
        <v>14256</v>
      </c>
      <c r="G12" s="411">
        <v>164.64000000000001</v>
      </c>
      <c r="H12" s="411">
        <v>4010</v>
      </c>
      <c r="I12" s="402"/>
      <c r="AC12" s="403"/>
    </row>
    <row r="13" spans="1:31" ht="24.95" customHeight="1">
      <c r="A13" s="88" t="s">
        <v>11</v>
      </c>
      <c r="B13" s="80">
        <v>21886</v>
      </c>
      <c r="C13" s="411">
        <v>1347.88</v>
      </c>
      <c r="D13" s="411">
        <v>31683</v>
      </c>
      <c r="E13" s="411">
        <v>400</v>
      </c>
      <c r="F13" s="411">
        <v>12416</v>
      </c>
      <c r="G13" s="411">
        <v>446.25</v>
      </c>
      <c r="H13" s="411">
        <v>10574</v>
      </c>
      <c r="I13" s="402"/>
      <c r="AC13" s="403"/>
    </row>
    <row r="14" spans="1:31" ht="24.95" customHeight="1">
      <c r="A14" s="88" t="s">
        <v>12</v>
      </c>
      <c r="B14" s="80">
        <v>21886</v>
      </c>
      <c r="C14" s="411">
        <v>522.02</v>
      </c>
      <c r="D14" s="411">
        <v>12384</v>
      </c>
      <c r="E14" s="411">
        <v>400</v>
      </c>
      <c r="F14" s="411">
        <v>12936</v>
      </c>
      <c r="G14" s="411">
        <v>344.53</v>
      </c>
      <c r="H14" s="411">
        <v>8625</v>
      </c>
      <c r="I14" s="402"/>
    </row>
    <row r="15" spans="1:31" ht="24.95" customHeight="1">
      <c r="A15" s="88" t="s">
        <v>13</v>
      </c>
      <c r="B15" s="80">
        <v>21886</v>
      </c>
      <c r="C15" s="411">
        <v>650.79</v>
      </c>
      <c r="D15" s="411">
        <f>$D$14/$C$14*C15</f>
        <v>15438.840197693573</v>
      </c>
      <c r="E15" s="411">
        <v>400</v>
      </c>
      <c r="F15" s="411">
        <f>$F$14/$E$14*E15</f>
        <v>12936.000000000002</v>
      </c>
      <c r="G15" s="411">
        <v>441.11</v>
      </c>
      <c r="H15" s="411">
        <f>$H$14/$G$14*G15</f>
        <v>11042.793806054628</v>
      </c>
      <c r="I15" s="402"/>
      <c r="AE15" s="403"/>
    </row>
    <row r="16" spans="1:31" ht="24.95" customHeight="1">
      <c r="A16" s="88" t="s">
        <v>14</v>
      </c>
      <c r="B16" s="80">
        <v>21886</v>
      </c>
      <c r="C16" s="411">
        <v>1471.55</v>
      </c>
      <c r="D16" s="411">
        <f>$D$14/$C$14*C16</f>
        <v>34909.917627677096</v>
      </c>
      <c r="E16" s="411">
        <v>400</v>
      </c>
      <c r="F16" s="411">
        <f>$F$14/$E$14*E16</f>
        <v>12936.000000000002</v>
      </c>
      <c r="G16" s="411">
        <v>162.34</v>
      </c>
      <c r="H16" s="411">
        <f>$H$14/$G$14*G16</f>
        <v>4064.0365135111606</v>
      </c>
      <c r="I16" s="402"/>
      <c r="AE16" s="403"/>
    </row>
    <row r="17" spans="1:31" ht="24.95" customHeight="1">
      <c r="A17" s="95" t="s">
        <v>15</v>
      </c>
      <c r="B17" s="96">
        <v>21919</v>
      </c>
      <c r="C17" s="412">
        <v>1221.21</v>
      </c>
      <c r="D17" s="411">
        <f>$D$14/$C$14*C17</f>
        <v>28971.044481054367</v>
      </c>
      <c r="E17" s="412">
        <v>600</v>
      </c>
      <c r="F17" s="411">
        <f>$F$14/$E$14*E17</f>
        <v>19404.000000000004</v>
      </c>
      <c r="G17" s="412">
        <v>356.12</v>
      </c>
      <c r="H17" s="411">
        <f>$H$14/$G$14*G17</f>
        <v>8915.1452703683299</v>
      </c>
      <c r="I17" s="404"/>
      <c r="AE17" s="403"/>
    </row>
    <row r="18" spans="1:31" ht="24.95" customHeight="1">
      <c r="A18" s="405" t="s">
        <v>60</v>
      </c>
      <c r="B18" s="406"/>
      <c r="C18" s="407">
        <f t="shared" ref="C18:H18" si="0">SUM(C6:C17)</f>
        <v>13527.09</v>
      </c>
      <c r="D18" s="407">
        <f t="shared" si="0"/>
        <v>313268.80230642506</v>
      </c>
      <c r="E18" s="407">
        <f t="shared" si="0"/>
        <v>5858.81</v>
      </c>
      <c r="F18" s="407">
        <f t="shared" si="0"/>
        <v>184094</v>
      </c>
      <c r="G18" s="407">
        <f t="shared" si="0"/>
        <v>3279.52</v>
      </c>
      <c r="H18" s="407">
        <f t="shared" si="0"/>
        <v>80101.975589934125</v>
      </c>
    </row>
    <row r="19" spans="1:31" ht="24.95" customHeight="1"/>
    <row r="20" spans="1:31" ht="24.95" customHeight="1"/>
  </sheetData>
  <mergeCells count="10">
    <mergeCell ref="A3:I3"/>
    <mergeCell ref="A1:I1"/>
    <mergeCell ref="A18:B18"/>
    <mergeCell ref="A4:A5"/>
    <mergeCell ref="B4:B5"/>
    <mergeCell ref="C4:D4"/>
    <mergeCell ref="E4:F4"/>
    <mergeCell ref="G4:H4"/>
    <mergeCell ref="I4:I5"/>
    <mergeCell ref="A2:I2"/>
  </mergeCells>
  <printOptions horizontalCentered="1"/>
  <pageMargins left="0.39370078740157483" right="0.31496062992125984" top="0.86614173228346458" bottom="0.59055118110236227" header="0" footer="0"/>
  <pageSetup paperSize="9" scale="97" orientation="portrait" horizontalDpi="4294967293" verticalDpi="1200" r:id="rId1"/>
  <headerFooter alignWithMargins="0">
    <oddHeader>&amp;R&amp;"Angsana New,ธรรมดา"&amp;14
แบบฟอร์ม 3.1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8"/>
  <sheetViews>
    <sheetView view="pageBreakPreview" topLeftCell="A2" zoomScale="85" zoomScaleSheetLayoutView="85" workbookViewId="0">
      <selection activeCell="C43" activeCellId="1" sqref="E28 C43"/>
    </sheetView>
  </sheetViews>
  <sheetFormatPr defaultColWidth="8.875" defaultRowHeight="13.5"/>
  <cols>
    <col min="1" max="1" width="13.75" style="66" customWidth="1"/>
    <col min="2" max="2" width="12.25" style="66" customWidth="1"/>
    <col min="3" max="3" width="14.625" style="66" customWidth="1"/>
    <col min="4" max="4" width="10.625" style="66" customWidth="1"/>
    <col min="5" max="5" width="14.625" style="66" customWidth="1"/>
    <col min="6" max="6" width="15.875" style="66" customWidth="1"/>
    <col min="7" max="7" width="17.25" style="66" customWidth="1"/>
    <col min="8" max="16384" width="8.875" style="66"/>
  </cols>
  <sheetData>
    <row r="1" spans="1:11" ht="30" customHeight="1">
      <c r="A1" s="374" t="s">
        <v>187</v>
      </c>
      <c r="B1" s="374"/>
      <c r="C1" s="374"/>
      <c r="D1" s="374"/>
      <c r="E1" s="374"/>
      <c r="F1" s="374"/>
      <c r="G1" s="65"/>
    </row>
    <row r="2" spans="1:11" ht="30" customHeight="1">
      <c r="A2" s="375" t="s">
        <v>42</v>
      </c>
      <c r="B2" s="375"/>
      <c r="C2" s="375"/>
      <c r="D2" s="375"/>
      <c r="E2" s="375"/>
      <c r="F2" s="375"/>
      <c r="G2" s="65"/>
    </row>
    <row r="3" spans="1:11" ht="30" customHeight="1">
      <c r="A3" s="376" t="s">
        <v>49</v>
      </c>
      <c r="B3" s="376"/>
      <c r="C3" s="376"/>
      <c r="D3" s="376"/>
      <c r="E3" s="376"/>
      <c r="F3" s="376"/>
      <c r="G3" s="65"/>
    </row>
    <row r="4" spans="1:11" s="75" customFormat="1" ht="30" customHeight="1">
      <c r="A4" s="377" t="s">
        <v>30</v>
      </c>
      <c r="B4" s="377" t="s">
        <v>31</v>
      </c>
      <c r="C4" s="392" t="s">
        <v>217</v>
      </c>
      <c r="D4" s="379" t="s">
        <v>35</v>
      </c>
      <c r="E4" s="379" t="s">
        <v>34</v>
      </c>
      <c r="F4" s="377" t="s">
        <v>21</v>
      </c>
      <c r="G4" s="380" t="s">
        <v>43</v>
      </c>
      <c r="H4" s="75" t="s">
        <v>44</v>
      </c>
    </row>
    <row r="5" spans="1:11" s="75" customFormat="1" ht="30" customHeight="1">
      <c r="A5" s="381"/>
      <c r="B5" s="381"/>
      <c r="C5" s="393"/>
      <c r="D5" s="381"/>
      <c r="E5" s="383"/>
      <c r="F5" s="381"/>
      <c r="G5" s="75">
        <v>4771</v>
      </c>
      <c r="K5" s="384"/>
    </row>
    <row r="6" spans="1:11" ht="27.95" customHeight="1">
      <c r="A6" s="79" t="s">
        <v>4</v>
      </c>
      <c r="B6" s="413">
        <v>240726</v>
      </c>
      <c r="C6" s="88">
        <f>H6</f>
        <v>403</v>
      </c>
      <c r="D6" s="79" t="s">
        <v>48</v>
      </c>
      <c r="E6" s="401" t="s">
        <v>47</v>
      </c>
      <c r="F6" s="385"/>
      <c r="G6" s="66">
        <v>5174</v>
      </c>
      <c r="H6" s="66">
        <f t="shared" ref="H6:H17" si="0">G6-G5</f>
        <v>403</v>
      </c>
      <c r="K6" s="386"/>
    </row>
    <row r="7" spans="1:11" ht="27.95" customHeight="1">
      <c r="A7" s="88" t="s">
        <v>5</v>
      </c>
      <c r="B7" s="414">
        <v>240754</v>
      </c>
      <c r="C7" s="88">
        <f t="shared" ref="C7:C11" si="1">H7</f>
        <v>417</v>
      </c>
      <c r="D7" s="88" t="s">
        <v>48</v>
      </c>
      <c r="E7" s="88" t="s">
        <v>47</v>
      </c>
      <c r="F7" s="387"/>
      <c r="G7" s="388">
        <v>5591</v>
      </c>
      <c r="H7" s="66">
        <f t="shared" si="0"/>
        <v>417</v>
      </c>
    </row>
    <row r="8" spans="1:11" ht="27.95" customHeight="1">
      <c r="A8" s="88" t="s">
        <v>6</v>
      </c>
      <c r="B8" s="414">
        <v>240786</v>
      </c>
      <c r="C8" s="88">
        <f t="shared" si="1"/>
        <v>440</v>
      </c>
      <c r="D8" s="88" t="s">
        <v>48</v>
      </c>
      <c r="E8" s="88" t="s">
        <v>47</v>
      </c>
      <c r="F8" s="387"/>
      <c r="G8" s="389">
        <v>6031</v>
      </c>
      <c r="H8" s="66">
        <f t="shared" si="0"/>
        <v>440</v>
      </c>
    </row>
    <row r="9" spans="1:11" ht="27.95" customHeight="1">
      <c r="A9" s="88" t="s">
        <v>7</v>
      </c>
      <c r="B9" s="414">
        <v>240816</v>
      </c>
      <c r="C9" s="88">
        <f t="shared" si="1"/>
        <v>366</v>
      </c>
      <c r="D9" s="88" t="s">
        <v>48</v>
      </c>
      <c r="E9" s="88" t="s">
        <v>47</v>
      </c>
      <c r="F9" s="387"/>
      <c r="G9" s="389">
        <v>6397</v>
      </c>
      <c r="H9" s="66">
        <f t="shared" si="0"/>
        <v>366</v>
      </c>
    </row>
    <row r="10" spans="1:11" ht="27.95" customHeight="1">
      <c r="A10" s="88" t="s">
        <v>8</v>
      </c>
      <c r="B10" s="414">
        <v>240845</v>
      </c>
      <c r="C10" s="88">
        <f t="shared" si="1"/>
        <v>306</v>
      </c>
      <c r="D10" s="88" t="s">
        <v>48</v>
      </c>
      <c r="E10" s="88" t="s">
        <v>47</v>
      </c>
      <c r="F10" s="387"/>
      <c r="G10" s="389">
        <v>6703</v>
      </c>
      <c r="H10" s="85">
        <f>G10-G9</f>
        <v>306</v>
      </c>
    </row>
    <row r="11" spans="1:11" ht="27.95" customHeight="1">
      <c r="A11" s="88" t="s">
        <v>9</v>
      </c>
      <c r="B11" s="414">
        <v>240878</v>
      </c>
      <c r="C11" s="88">
        <f t="shared" si="1"/>
        <v>352</v>
      </c>
      <c r="D11" s="88" t="s">
        <v>48</v>
      </c>
      <c r="E11" s="88" t="s">
        <v>47</v>
      </c>
      <c r="F11" s="387"/>
      <c r="G11" s="389">
        <v>7055</v>
      </c>
      <c r="H11" s="66">
        <f t="shared" si="0"/>
        <v>352</v>
      </c>
    </row>
    <row r="12" spans="1:11" ht="27.95" customHeight="1">
      <c r="A12" s="88" t="s">
        <v>10</v>
      </c>
      <c r="B12" s="414">
        <v>240912</v>
      </c>
      <c r="C12" s="88">
        <f>H12</f>
        <v>389</v>
      </c>
      <c r="D12" s="88" t="s">
        <v>48</v>
      </c>
      <c r="E12" s="88" t="s">
        <v>47</v>
      </c>
      <c r="F12" s="387"/>
      <c r="G12" s="389">
        <v>7444</v>
      </c>
      <c r="H12" s="66">
        <f t="shared" si="0"/>
        <v>389</v>
      </c>
    </row>
    <row r="13" spans="1:11" ht="27.95" customHeight="1">
      <c r="A13" s="88" t="s">
        <v>11</v>
      </c>
      <c r="B13" s="414">
        <v>240942</v>
      </c>
      <c r="C13" s="88">
        <f t="shared" ref="C13:C17" si="2">H13</f>
        <v>547</v>
      </c>
      <c r="D13" s="88" t="s">
        <v>48</v>
      </c>
      <c r="E13" s="88" t="s">
        <v>47</v>
      </c>
      <c r="F13" s="387"/>
      <c r="G13" s="389">
        <v>7991</v>
      </c>
      <c r="H13" s="66">
        <f t="shared" si="0"/>
        <v>547</v>
      </c>
    </row>
    <row r="14" spans="1:11" ht="27.95" customHeight="1">
      <c r="A14" s="88" t="s">
        <v>12</v>
      </c>
      <c r="B14" s="414">
        <v>240970</v>
      </c>
      <c r="C14" s="88">
        <f t="shared" si="2"/>
        <v>454</v>
      </c>
      <c r="D14" s="88" t="s">
        <v>48</v>
      </c>
      <c r="E14" s="88" t="s">
        <v>47</v>
      </c>
      <c r="F14" s="387"/>
      <c r="G14" s="389">
        <v>8445</v>
      </c>
      <c r="H14" s="66">
        <f t="shared" si="0"/>
        <v>454</v>
      </c>
    </row>
    <row r="15" spans="1:11" ht="27.95" customHeight="1">
      <c r="A15" s="88" t="s">
        <v>13</v>
      </c>
      <c r="B15" s="414">
        <v>241001</v>
      </c>
      <c r="C15" s="88">
        <f t="shared" si="2"/>
        <v>596</v>
      </c>
      <c r="D15" s="88" t="s">
        <v>48</v>
      </c>
      <c r="E15" s="88" t="s">
        <v>47</v>
      </c>
      <c r="F15" s="387"/>
      <c r="G15" s="389">
        <v>9041</v>
      </c>
      <c r="H15" s="66">
        <f t="shared" si="0"/>
        <v>596</v>
      </c>
    </row>
    <row r="16" spans="1:11" ht="27.95" customHeight="1">
      <c r="A16" s="88" t="s">
        <v>14</v>
      </c>
      <c r="B16" s="414">
        <v>241032</v>
      </c>
      <c r="C16" s="88">
        <f t="shared" si="2"/>
        <v>479</v>
      </c>
      <c r="D16" s="88" t="s">
        <v>48</v>
      </c>
      <c r="E16" s="88" t="s">
        <v>47</v>
      </c>
      <c r="F16" s="387"/>
      <c r="G16" s="389">
        <v>9520</v>
      </c>
      <c r="H16" s="66">
        <f t="shared" si="0"/>
        <v>479</v>
      </c>
    </row>
    <row r="17" spans="1:8" ht="27.95" customHeight="1">
      <c r="A17" s="95" t="s">
        <v>15</v>
      </c>
      <c r="B17" s="415">
        <v>241065</v>
      </c>
      <c r="C17" s="95">
        <f t="shared" si="2"/>
        <v>557</v>
      </c>
      <c r="D17" s="95" t="s">
        <v>48</v>
      </c>
      <c r="E17" s="95" t="s">
        <v>47</v>
      </c>
      <c r="F17" s="390"/>
      <c r="G17" s="389">
        <f>G16+557</f>
        <v>10077</v>
      </c>
      <c r="H17" s="66">
        <f t="shared" si="0"/>
        <v>557</v>
      </c>
    </row>
    <row r="18" spans="1:8" ht="24.95" customHeight="1">
      <c r="A18" s="391"/>
      <c r="B18" s="391"/>
      <c r="C18" s="391"/>
      <c r="D18" s="391"/>
      <c r="E18" s="391"/>
      <c r="F18" s="391"/>
    </row>
  </sheetData>
  <mergeCells count="9">
    <mergeCell ref="E4:E5"/>
    <mergeCell ref="F4:F5"/>
    <mergeCell ref="A1:F1"/>
    <mergeCell ref="A3:F3"/>
    <mergeCell ref="A4:A5"/>
    <mergeCell ref="B4:B5"/>
    <mergeCell ref="C4:C5"/>
    <mergeCell ref="D4:D5"/>
    <mergeCell ref="A2:F2"/>
  </mergeCells>
  <printOptions horizontalCentered="1"/>
  <pageMargins left="0.59055118110236227" right="0.39370078740157483" top="0.59055118110236227" bottom="0.59055118110236227" header="0" footer="0"/>
  <pageSetup paperSize="9" scale="97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1"/>
  <sheetViews>
    <sheetView view="pageBreakPreview" zoomScale="85" zoomScaleSheetLayoutView="85" workbookViewId="0">
      <selection activeCell="C43" activeCellId="1" sqref="E28 C43"/>
    </sheetView>
  </sheetViews>
  <sheetFormatPr defaultColWidth="8.875" defaultRowHeight="13.5"/>
  <cols>
    <col min="1" max="1" width="13.75" style="66" customWidth="1"/>
    <col min="2" max="3" width="12.25" style="66" customWidth="1"/>
    <col min="4" max="5" width="14.625" style="66" customWidth="1"/>
    <col min="6" max="6" width="15.875" style="66" customWidth="1"/>
    <col min="7" max="7" width="17.25" style="66" customWidth="1"/>
    <col min="8" max="11" width="8.875" style="66"/>
    <col min="12" max="13" width="15" style="66" customWidth="1"/>
    <col min="14" max="15" width="12.125" style="66" customWidth="1"/>
    <col min="16" max="16384" width="8.875" style="66"/>
  </cols>
  <sheetData>
    <row r="1" spans="1:15" ht="30" customHeight="1">
      <c r="A1" s="374" t="s">
        <v>204</v>
      </c>
      <c r="B1" s="374"/>
      <c r="C1" s="374"/>
      <c r="D1" s="374"/>
      <c r="E1" s="374"/>
      <c r="F1" s="374"/>
      <c r="G1" s="65"/>
    </row>
    <row r="2" spans="1:15" ht="30" customHeight="1">
      <c r="A2" s="375" t="s">
        <v>166</v>
      </c>
      <c r="B2" s="375"/>
      <c r="C2" s="375"/>
      <c r="D2" s="375"/>
      <c r="E2" s="375"/>
      <c r="F2" s="375"/>
      <c r="G2" s="65"/>
    </row>
    <row r="3" spans="1:15" ht="30" customHeight="1">
      <c r="A3" s="376" t="s">
        <v>49</v>
      </c>
      <c r="B3" s="376"/>
      <c r="C3" s="376"/>
      <c r="D3" s="376"/>
      <c r="E3" s="376"/>
      <c r="F3" s="376"/>
      <c r="G3" s="65"/>
      <c r="L3" s="36" t="s">
        <v>153</v>
      </c>
      <c r="M3" s="37" t="s">
        <v>154</v>
      </c>
      <c r="N3" s="38" t="s">
        <v>155</v>
      </c>
      <c r="O3" s="38" t="s">
        <v>156</v>
      </c>
    </row>
    <row r="4" spans="1:15" s="75" customFormat="1" ht="30" customHeight="1">
      <c r="A4" s="377" t="s">
        <v>30</v>
      </c>
      <c r="B4" s="377" t="s">
        <v>31</v>
      </c>
      <c r="C4" s="378" t="s">
        <v>168</v>
      </c>
      <c r="D4" s="378" t="s">
        <v>168</v>
      </c>
      <c r="E4" s="379" t="s">
        <v>34</v>
      </c>
      <c r="F4" s="377" t="s">
        <v>21</v>
      </c>
      <c r="G4" s="380"/>
      <c r="L4" s="39" t="s">
        <v>13</v>
      </c>
      <c r="M4" s="40">
        <v>0</v>
      </c>
      <c r="N4" s="42">
        <f>$H$22</f>
        <v>0</v>
      </c>
      <c r="O4" s="38">
        <f t="shared" ref="O4:O15" si="0">M4*N4</f>
        <v>0</v>
      </c>
    </row>
    <row r="5" spans="1:15" s="75" customFormat="1" ht="30" customHeight="1">
      <c r="A5" s="381"/>
      <c r="B5" s="381"/>
      <c r="C5" s="382" t="s">
        <v>169</v>
      </c>
      <c r="D5" s="382" t="s">
        <v>170</v>
      </c>
      <c r="E5" s="383"/>
      <c r="F5" s="381"/>
      <c r="K5" s="384"/>
      <c r="L5" s="39" t="s">
        <v>157</v>
      </c>
      <c r="M5" s="40">
        <v>203</v>
      </c>
      <c r="N5" s="42">
        <f t="shared" ref="N5:N15" si="1">$I$21</f>
        <v>2.1829499999999999</v>
      </c>
      <c r="O5" s="38">
        <f t="shared" si="0"/>
        <v>443.13884999999999</v>
      </c>
    </row>
    <row r="6" spans="1:15" ht="27.95" customHeight="1">
      <c r="A6" s="79" t="s">
        <v>4</v>
      </c>
      <c r="B6" s="413">
        <v>240909</v>
      </c>
      <c r="C6" s="416">
        <f>M7</f>
        <v>62</v>
      </c>
      <c r="D6" s="417">
        <f>C6*$N$5</f>
        <v>135.34289999999999</v>
      </c>
      <c r="E6" s="401" t="s">
        <v>167</v>
      </c>
      <c r="F6" s="385"/>
      <c r="K6" s="386"/>
      <c r="L6" s="39" t="s">
        <v>15</v>
      </c>
      <c r="M6" s="40">
        <v>156</v>
      </c>
      <c r="N6" s="42">
        <f t="shared" si="1"/>
        <v>2.1829499999999999</v>
      </c>
      <c r="O6" s="38">
        <f t="shared" si="0"/>
        <v>340.54019999999997</v>
      </c>
    </row>
    <row r="7" spans="1:15" ht="27.95" customHeight="1">
      <c r="A7" s="88" t="s">
        <v>5</v>
      </c>
      <c r="B7" s="414">
        <v>240909</v>
      </c>
      <c r="C7" s="418">
        <f>M8</f>
        <v>202</v>
      </c>
      <c r="D7" s="417">
        <f t="shared" ref="D7:D17" si="2">C7*$I$21</f>
        <v>440.95589999999999</v>
      </c>
      <c r="E7" s="88" t="s">
        <v>167</v>
      </c>
      <c r="F7" s="387"/>
      <c r="G7" s="388"/>
      <c r="L7" s="39" t="s">
        <v>4</v>
      </c>
      <c r="M7" s="40">
        <v>62</v>
      </c>
      <c r="N7" s="42">
        <f t="shared" si="1"/>
        <v>2.1829499999999999</v>
      </c>
      <c r="O7" s="38">
        <f t="shared" si="0"/>
        <v>135.34289999999999</v>
      </c>
    </row>
    <row r="8" spans="1:15" ht="27.95" customHeight="1">
      <c r="A8" s="88" t="s">
        <v>6</v>
      </c>
      <c r="B8" s="414">
        <v>240909</v>
      </c>
      <c r="C8" s="418">
        <f t="shared" ref="C8:C16" si="3">M9</f>
        <v>204</v>
      </c>
      <c r="D8" s="417">
        <f t="shared" si="2"/>
        <v>445.3218</v>
      </c>
      <c r="E8" s="88" t="s">
        <v>167</v>
      </c>
      <c r="F8" s="387"/>
      <c r="G8" s="389"/>
      <c r="L8" s="39" t="s">
        <v>5</v>
      </c>
      <c r="M8" s="40">
        <v>202</v>
      </c>
      <c r="N8" s="42">
        <f t="shared" si="1"/>
        <v>2.1829499999999999</v>
      </c>
      <c r="O8" s="38">
        <f t="shared" si="0"/>
        <v>440.95589999999999</v>
      </c>
    </row>
    <row r="9" spans="1:15" ht="27.95" customHeight="1">
      <c r="A9" s="88" t="s">
        <v>7</v>
      </c>
      <c r="B9" s="414">
        <v>240909</v>
      </c>
      <c r="C9" s="418">
        <f t="shared" si="3"/>
        <v>8</v>
      </c>
      <c r="D9" s="417">
        <f t="shared" si="2"/>
        <v>17.4636</v>
      </c>
      <c r="E9" s="88" t="s">
        <v>167</v>
      </c>
      <c r="F9" s="387"/>
      <c r="G9" s="389"/>
      <c r="L9" s="39" t="s">
        <v>6</v>
      </c>
      <c r="M9" s="40">
        <v>204</v>
      </c>
      <c r="N9" s="42">
        <f t="shared" si="1"/>
        <v>2.1829499999999999</v>
      </c>
      <c r="O9" s="38">
        <f t="shared" si="0"/>
        <v>445.3218</v>
      </c>
    </row>
    <row r="10" spans="1:15" ht="27.95" customHeight="1">
      <c r="A10" s="88" t="s">
        <v>8</v>
      </c>
      <c r="B10" s="414">
        <v>240909</v>
      </c>
      <c r="C10" s="418">
        <f t="shared" si="3"/>
        <v>261</v>
      </c>
      <c r="D10" s="417">
        <f t="shared" si="2"/>
        <v>569.74995000000001</v>
      </c>
      <c r="E10" s="88" t="s">
        <v>167</v>
      </c>
      <c r="F10" s="387"/>
      <c r="G10" s="389"/>
      <c r="H10" s="85"/>
      <c r="L10" s="39" t="s">
        <v>7</v>
      </c>
      <c r="M10" s="40">
        <v>8</v>
      </c>
      <c r="N10" s="42">
        <f t="shared" si="1"/>
        <v>2.1829499999999999</v>
      </c>
      <c r="O10" s="38">
        <f t="shared" si="0"/>
        <v>17.4636</v>
      </c>
    </row>
    <row r="11" spans="1:15" ht="27.95" customHeight="1">
      <c r="A11" s="88" t="s">
        <v>9</v>
      </c>
      <c r="B11" s="414">
        <v>240909</v>
      </c>
      <c r="C11" s="418">
        <f t="shared" si="3"/>
        <v>460</v>
      </c>
      <c r="D11" s="417">
        <f t="shared" si="2"/>
        <v>1004.1569999999999</v>
      </c>
      <c r="E11" s="88" t="s">
        <v>167</v>
      </c>
      <c r="F11" s="387"/>
      <c r="G11" s="389"/>
      <c r="L11" s="39" t="s">
        <v>8</v>
      </c>
      <c r="M11" s="40">
        <v>261</v>
      </c>
      <c r="N11" s="42">
        <f t="shared" si="1"/>
        <v>2.1829499999999999</v>
      </c>
      <c r="O11" s="38">
        <f t="shared" si="0"/>
        <v>569.74995000000001</v>
      </c>
    </row>
    <row r="12" spans="1:15" ht="27.95" customHeight="1">
      <c r="A12" s="88" t="s">
        <v>10</v>
      </c>
      <c r="B12" s="414">
        <v>240909</v>
      </c>
      <c r="C12" s="418">
        <f t="shared" si="3"/>
        <v>19</v>
      </c>
      <c r="D12" s="417">
        <f t="shared" si="2"/>
        <v>41.476050000000001</v>
      </c>
      <c r="E12" s="88" t="s">
        <v>167</v>
      </c>
      <c r="F12" s="387"/>
      <c r="G12" s="389"/>
      <c r="L12" s="39" t="s">
        <v>9</v>
      </c>
      <c r="M12" s="40">
        <v>460</v>
      </c>
      <c r="N12" s="42">
        <f t="shared" si="1"/>
        <v>2.1829499999999999</v>
      </c>
      <c r="O12" s="38">
        <f t="shared" si="0"/>
        <v>1004.1569999999999</v>
      </c>
    </row>
    <row r="13" spans="1:15" ht="27.95" customHeight="1">
      <c r="A13" s="88" t="s">
        <v>11</v>
      </c>
      <c r="B13" s="414">
        <v>241032</v>
      </c>
      <c r="C13" s="418">
        <f t="shared" si="3"/>
        <v>233</v>
      </c>
      <c r="D13" s="417">
        <f t="shared" si="2"/>
        <v>508.62734999999998</v>
      </c>
      <c r="E13" s="88" t="s">
        <v>167</v>
      </c>
      <c r="F13" s="387"/>
      <c r="G13" s="389"/>
      <c r="L13" s="39" t="s">
        <v>10</v>
      </c>
      <c r="M13" s="40">
        <v>19</v>
      </c>
      <c r="N13" s="42">
        <f t="shared" si="1"/>
        <v>2.1829499999999999</v>
      </c>
      <c r="O13" s="38">
        <f t="shared" si="0"/>
        <v>41.476050000000001</v>
      </c>
    </row>
    <row r="14" spans="1:15" ht="27.95" customHeight="1">
      <c r="A14" s="88" t="s">
        <v>12</v>
      </c>
      <c r="B14" s="414">
        <v>241032</v>
      </c>
      <c r="C14" s="418">
        <f t="shared" si="3"/>
        <v>210</v>
      </c>
      <c r="D14" s="417">
        <f t="shared" si="2"/>
        <v>458.41949999999997</v>
      </c>
      <c r="E14" s="88" t="s">
        <v>167</v>
      </c>
      <c r="F14" s="387"/>
      <c r="G14" s="389"/>
      <c r="L14" s="39" t="s">
        <v>11</v>
      </c>
      <c r="M14" s="40">
        <v>233</v>
      </c>
      <c r="N14" s="42">
        <f t="shared" si="1"/>
        <v>2.1829499999999999</v>
      </c>
      <c r="O14" s="38">
        <f t="shared" si="0"/>
        <v>508.62734999999998</v>
      </c>
    </row>
    <row r="15" spans="1:15" ht="27.95" customHeight="1">
      <c r="A15" s="88" t="s">
        <v>13</v>
      </c>
      <c r="B15" s="414">
        <v>241032</v>
      </c>
      <c r="C15" s="418">
        <f t="shared" si="3"/>
        <v>60</v>
      </c>
      <c r="D15" s="417">
        <f t="shared" si="2"/>
        <v>130.977</v>
      </c>
      <c r="E15" s="88" t="s">
        <v>167</v>
      </c>
      <c r="F15" s="387"/>
      <c r="G15" s="389"/>
      <c r="L15" s="39" t="s">
        <v>12</v>
      </c>
      <c r="M15" s="41">
        <v>210</v>
      </c>
      <c r="N15" s="42">
        <f t="shared" si="1"/>
        <v>2.1829499999999999</v>
      </c>
      <c r="O15" s="38">
        <f t="shared" si="0"/>
        <v>458.41949999999997</v>
      </c>
    </row>
    <row r="16" spans="1:15" ht="27.95" customHeight="1">
      <c r="A16" s="88" t="s">
        <v>14</v>
      </c>
      <c r="B16" s="414">
        <v>241032</v>
      </c>
      <c r="C16" s="418">
        <f t="shared" si="3"/>
        <v>100</v>
      </c>
      <c r="D16" s="417">
        <f t="shared" si="2"/>
        <v>218.29499999999999</v>
      </c>
      <c r="E16" s="88" t="s">
        <v>167</v>
      </c>
      <c r="F16" s="387"/>
      <c r="G16" s="389"/>
      <c r="L16" s="39" t="s">
        <v>13</v>
      </c>
      <c r="M16" s="41">
        <v>60</v>
      </c>
      <c r="N16" s="38"/>
      <c r="O16" s="38"/>
    </row>
    <row r="17" spans="1:15" ht="27.95" customHeight="1">
      <c r="A17" s="419" t="s">
        <v>15</v>
      </c>
      <c r="B17" s="420">
        <v>241065</v>
      </c>
      <c r="C17" s="419">
        <f t="shared" ref="C17" si="4">M18</f>
        <v>80</v>
      </c>
      <c r="D17" s="421">
        <f t="shared" si="2"/>
        <v>174.636</v>
      </c>
      <c r="E17" s="419" t="s">
        <v>167</v>
      </c>
      <c r="F17" s="390"/>
      <c r="G17" s="103"/>
      <c r="H17" s="43" t="s">
        <v>158</v>
      </c>
      <c r="I17" s="44">
        <v>0.21</v>
      </c>
      <c r="J17" s="38"/>
      <c r="L17" s="39" t="s">
        <v>14</v>
      </c>
      <c r="M17" s="41">
        <v>100</v>
      </c>
      <c r="O17" s="38"/>
    </row>
    <row r="18" spans="1:15" ht="24.95" customHeight="1">
      <c r="A18" s="391"/>
      <c r="B18" s="391"/>
      <c r="C18" s="391"/>
      <c r="D18" s="391"/>
      <c r="E18" s="391"/>
      <c r="F18" s="391"/>
      <c r="H18" s="43" t="s">
        <v>159</v>
      </c>
      <c r="I18" s="44">
        <v>0.29699999999999999</v>
      </c>
      <c r="J18" s="38"/>
      <c r="L18" s="39" t="s">
        <v>15</v>
      </c>
      <c r="M18" s="41">
        <v>80</v>
      </c>
      <c r="O18" s="38"/>
    </row>
    <row r="19" spans="1:15" ht="21">
      <c r="H19" s="43" t="s">
        <v>160</v>
      </c>
      <c r="I19" s="44">
        <f>I17*I18</f>
        <v>6.2369999999999995E-2</v>
      </c>
      <c r="J19" s="38" t="s">
        <v>161</v>
      </c>
      <c r="O19" s="38"/>
    </row>
    <row r="20" spans="1:15" ht="21">
      <c r="H20" s="43" t="s">
        <v>162</v>
      </c>
      <c r="I20" s="44">
        <f>I19*0.07</f>
        <v>4.3658999999999998E-3</v>
      </c>
      <c r="J20" s="38" t="s">
        <v>163</v>
      </c>
      <c r="O20" s="38"/>
    </row>
    <row r="21" spans="1:15" ht="21">
      <c r="H21" s="43" t="s">
        <v>164</v>
      </c>
      <c r="I21" s="44">
        <f>I20*500</f>
        <v>2.1829499999999999</v>
      </c>
      <c r="J21" s="38" t="s">
        <v>165</v>
      </c>
      <c r="O21" s="38"/>
    </row>
  </sheetData>
  <mergeCells count="7">
    <mergeCell ref="A1:F1"/>
    <mergeCell ref="A3:F3"/>
    <mergeCell ref="A4:A5"/>
    <mergeCell ref="B4:B5"/>
    <mergeCell ref="E4:E5"/>
    <mergeCell ref="F4:F5"/>
    <mergeCell ref="A2:F2"/>
  </mergeCells>
  <printOptions horizontalCentered="1"/>
  <pageMargins left="0.59055118110236227" right="0.39370078740157483" top="0.59055118110236227" bottom="0.59055118110236227" header="0" footer="0"/>
  <pageSetup paperSize="9" scale="97" orientation="portrait" horizontalDpi="4294967293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5"/>
  <sheetViews>
    <sheetView view="pageBreakPreview" zoomScale="110" zoomScaleNormal="100" zoomScaleSheetLayoutView="110" workbookViewId="0">
      <selection activeCell="C43" activeCellId="1" sqref="E28 C43"/>
    </sheetView>
  </sheetViews>
  <sheetFormatPr defaultRowHeight="18.75"/>
  <cols>
    <col min="1" max="1" width="36.375" style="360" customWidth="1"/>
    <col min="2" max="13" width="6.75" style="373" customWidth="1"/>
    <col min="14" max="256" width="9" style="360"/>
    <col min="257" max="257" width="36.375" style="360" customWidth="1"/>
    <col min="258" max="269" width="6.75" style="360" customWidth="1"/>
    <col min="270" max="512" width="9" style="360"/>
    <col min="513" max="513" width="36.375" style="360" customWidth="1"/>
    <col min="514" max="525" width="6.75" style="360" customWidth="1"/>
    <col min="526" max="768" width="9" style="360"/>
    <col min="769" max="769" width="36.375" style="360" customWidth="1"/>
    <col min="770" max="781" width="6.75" style="360" customWidth="1"/>
    <col min="782" max="1024" width="9" style="360"/>
    <col min="1025" max="1025" width="36.375" style="360" customWidth="1"/>
    <col min="1026" max="1037" width="6.75" style="360" customWidth="1"/>
    <col min="1038" max="1280" width="9" style="360"/>
    <col min="1281" max="1281" width="36.375" style="360" customWidth="1"/>
    <col min="1282" max="1293" width="6.75" style="360" customWidth="1"/>
    <col min="1294" max="1536" width="9" style="360"/>
    <col min="1537" max="1537" width="36.375" style="360" customWidth="1"/>
    <col min="1538" max="1549" width="6.75" style="360" customWidth="1"/>
    <col min="1550" max="1792" width="9" style="360"/>
    <col min="1793" max="1793" width="36.375" style="360" customWidth="1"/>
    <col min="1794" max="1805" width="6.75" style="360" customWidth="1"/>
    <col min="1806" max="2048" width="9" style="360"/>
    <col min="2049" max="2049" width="36.375" style="360" customWidth="1"/>
    <col min="2050" max="2061" width="6.75" style="360" customWidth="1"/>
    <col min="2062" max="2304" width="9" style="360"/>
    <col min="2305" max="2305" width="36.375" style="360" customWidth="1"/>
    <col min="2306" max="2317" width="6.75" style="360" customWidth="1"/>
    <col min="2318" max="2560" width="9" style="360"/>
    <col min="2561" max="2561" width="36.375" style="360" customWidth="1"/>
    <col min="2562" max="2573" width="6.75" style="360" customWidth="1"/>
    <col min="2574" max="2816" width="9" style="360"/>
    <col min="2817" max="2817" width="36.375" style="360" customWidth="1"/>
    <col min="2818" max="2829" width="6.75" style="360" customWidth="1"/>
    <col min="2830" max="3072" width="9" style="360"/>
    <col min="3073" max="3073" width="36.375" style="360" customWidth="1"/>
    <col min="3074" max="3085" width="6.75" style="360" customWidth="1"/>
    <col min="3086" max="3328" width="9" style="360"/>
    <col min="3329" max="3329" width="36.375" style="360" customWidth="1"/>
    <col min="3330" max="3341" width="6.75" style="360" customWidth="1"/>
    <col min="3342" max="3584" width="9" style="360"/>
    <col min="3585" max="3585" width="36.375" style="360" customWidth="1"/>
    <col min="3586" max="3597" width="6.75" style="360" customWidth="1"/>
    <col min="3598" max="3840" width="9" style="360"/>
    <col min="3841" max="3841" width="36.375" style="360" customWidth="1"/>
    <col min="3842" max="3853" width="6.75" style="360" customWidth="1"/>
    <col min="3854" max="4096" width="9" style="360"/>
    <col min="4097" max="4097" width="36.375" style="360" customWidth="1"/>
    <col min="4098" max="4109" width="6.75" style="360" customWidth="1"/>
    <col min="4110" max="4352" width="9" style="360"/>
    <col min="4353" max="4353" width="36.375" style="360" customWidth="1"/>
    <col min="4354" max="4365" width="6.75" style="360" customWidth="1"/>
    <col min="4366" max="4608" width="9" style="360"/>
    <col min="4609" max="4609" width="36.375" style="360" customWidth="1"/>
    <col min="4610" max="4621" width="6.75" style="360" customWidth="1"/>
    <col min="4622" max="4864" width="9" style="360"/>
    <col min="4865" max="4865" width="36.375" style="360" customWidth="1"/>
    <col min="4866" max="4877" width="6.75" style="360" customWidth="1"/>
    <col min="4878" max="5120" width="9" style="360"/>
    <col min="5121" max="5121" width="36.375" style="360" customWidth="1"/>
    <col min="5122" max="5133" width="6.75" style="360" customWidth="1"/>
    <col min="5134" max="5376" width="9" style="360"/>
    <col min="5377" max="5377" width="36.375" style="360" customWidth="1"/>
    <col min="5378" max="5389" width="6.75" style="360" customWidth="1"/>
    <col min="5390" max="5632" width="9" style="360"/>
    <col min="5633" max="5633" width="36.375" style="360" customWidth="1"/>
    <col min="5634" max="5645" width="6.75" style="360" customWidth="1"/>
    <col min="5646" max="5888" width="9" style="360"/>
    <col min="5889" max="5889" width="36.375" style="360" customWidth="1"/>
    <col min="5890" max="5901" width="6.75" style="360" customWidth="1"/>
    <col min="5902" max="6144" width="9" style="360"/>
    <col min="6145" max="6145" width="36.375" style="360" customWidth="1"/>
    <col min="6146" max="6157" width="6.75" style="360" customWidth="1"/>
    <col min="6158" max="6400" width="9" style="360"/>
    <col min="6401" max="6401" width="36.375" style="360" customWidth="1"/>
    <col min="6402" max="6413" width="6.75" style="360" customWidth="1"/>
    <col min="6414" max="6656" width="9" style="360"/>
    <col min="6657" max="6657" width="36.375" style="360" customWidth="1"/>
    <col min="6658" max="6669" width="6.75" style="360" customWidth="1"/>
    <col min="6670" max="6912" width="9" style="360"/>
    <col min="6913" max="6913" width="36.375" style="360" customWidth="1"/>
    <col min="6914" max="6925" width="6.75" style="360" customWidth="1"/>
    <col min="6926" max="7168" width="9" style="360"/>
    <col min="7169" max="7169" width="36.375" style="360" customWidth="1"/>
    <col min="7170" max="7181" width="6.75" style="360" customWidth="1"/>
    <col min="7182" max="7424" width="9" style="360"/>
    <col min="7425" max="7425" width="36.375" style="360" customWidth="1"/>
    <col min="7426" max="7437" width="6.75" style="360" customWidth="1"/>
    <col min="7438" max="7680" width="9" style="360"/>
    <col min="7681" max="7681" width="36.375" style="360" customWidth="1"/>
    <col min="7682" max="7693" width="6.75" style="360" customWidth="1"/>
    <col min="7694" max="7936" width="9" style="360"/>
    <col min="7937" max="7937" width="36.375" style="360" customWidth="1"/>
    <col min="7938" max="7949" width="6.75" style="360" customWidth="1"/>
    <col min="7950" max="8192" width="9" style="360"/>
    <col min="8193" max="8193" width="36.375" style="360" customWidth="1"/>
    <col min="8194" max="8205" width="6.75" style="360" customWidth="1"/>
    <col min="8206" max="8448" width="9" style="360"/>
    <col min="8449" max="8449" width="36.375" style="360" customWidth="1"/>
    <col min="8450" max="8461" width="6.75" style="360" customWidth="1"/>
    <col min="8462" max="8704" width="9" style="360"/>
    <col min="8705" max="8705" width="36.375" style="360" customWidth="1"/>
    <col min="8706" max="8717" width="6.75" style="360" customWidth="1"/>
    <col min="8718" max="8960" width="9" style="360"/>
    <col min="8961" max="8961" width="36.375" style="360" customWidth="1"/>
    <col min="8962" max="8973" width="6.75" style="360" customWidth="1"/>
    <col min="8974" max="9216" width="9" style="360"/>
    <col min="9217" max="9217" width="36.375" style="360" customWidth="1"/>
    <col min="9218" max="9229" width="6.75" style="360" customWidth="1"/>
    <col min="9230" max="9472" width="9" style="360"/>
    <col min="9473" max="9473" width="36.375" style="360" customWidth="1"/>
    <col min="9474" max="9485" width="6.75" style="360" customWidth="1"/>
    <col min="9486" max="9728" width="9" style="360"/>
    <col min="9729" max="9729" width="36.375" style="360" customWidth="1"/>
    <col min="9730" max="9741" width="6.75" style="360" customWidth="1"/>
    <col min="9742" max="9984" width="9" style="360"/>
    <col min="9985" max="9985" width="36.375" style="360" customWidth="1"/>
    <col min="9986" max="9997" width="6.75" style="360" customWidth="1"/>
    <col min="9998" max="10240" width="9" style="360"/>
    <col min="10241" max="10241" width="36.375" style="360" customWidth="1"/>
    <col min="10242" max="10253" width="6.75" style="360" customWidth="1"/>
    <col min="10254" max="10496" width="9" style="360"/>
    <col min="10497" max="10497" width="36.375" style="360" customWidth="1"/>
    <col min="10498" max="10509" width="6.75" style="360" customWidth="1"/>
    <col min="10510" max="10752" width="9" style="360"/>
    <col min="10753" max="10753" width="36.375" style="360" customWidth="1"/>
    <col min="10754" max="10765" width="6.75" style="360" customWidth="1"/>
    <col min="10766" max="11008" width="9" style="360"/>
    <col min="11009" max="11009" width="36.375" style="360" customWidth="1"/>
    <col min="11010" max="11021" width="6.75" style="360" customWidth="1"/>
    <col min="11022" max="11264" width="9" style="360"/>
    <col min="11265" max="11265" width="36.375" style="360" customWidth="1"/>
    <col min="11266" max="11277" width="6.75" style="360" customWidth="1"/>
    <col min="11278" max="11520" width="9" style="360"/>
    <col min="11521" max="11521" width="36.375" style="360" customWidth="1"/>
    <col min="11522" max="11533" width="6.75" style="360" customWidth="1"/>
    <col min="11534" max="11776" width="9" style="360"/>
    <col min="11777" max="11777" width="36.375" style="360" customWidth="1"/>
    <col min="11778" max="11789" width="6.75" style="360" customWidth="1"/>
    <col min="11790" max="12032" width="9" style="360"/>
    <col min="12033" max="12033" width="36.375" style="360" customWidth="1"/>
    <col min="12034" max="12045" width="6.75" style="360" customWidth="1"/>
    <col min="12046" max="12288" width="9" style="360"/>
    <col min="12289" max="12289" width="36.375" style="360" customWidth="1"/>
    <col min="12290" max="12301" width="6.75" style="360" customWidth="1"/>
    <col min="12302" max="12544" width="9" style="360"/>
    <col min="12545" max="12545" width="36.375" style="360" customWidth="1"/>
    <col min="12546" max="12557" width="6.75" style="360" customWidth="1"/>
    <col min="12558" max="12800" width="9" style="360"/>
    <col min="12801" max="12801" width="36.375" style="360" customWidth="1"/>
    <col min="12802" max="12813" width="6.75" style="360" customWidth="1"/>
    <col min="12814" max="13056" width="9" style="360"/>
    <col min="13057" max="13057" width="36.375" style="360" customWidth="1"/>
    <col min="13058" max="13069" width="6.75" style="360" customWidth="1"/>
    <col min="13070" max="13312" width="9" style="360"/>
    <col min="13313" max="13313" width="36.375" style="360" customWidth="1"/>
    <col min="13314" max="13325" width="6.75" style="360" customWidth="1"/>
    <col min="13326" max="13568" width="9" style="360"/>
    <col min="13569" max="13569" width="36.375" style="360" customWidth="1"/>
    <col min="13570" max="13581" width="6.75" style="360" customWidth="1"/>
    <col min="13582" max="13824" width="9" style="360"/>
    <col min="13825" max="13825" width="36.375" style="360" customWidth="1"/>
    <col min="13826" max="13837" width="6.75" style="360" customWidth="1"/>
    <col min="13838" max="14080" width="9" style="360"/>
    <col min="14081" max="14081" width="36.375" style="360" customWidth="1"/>
    <col min="14082" max="14093" width="6.75" style="360" customWidth="1"/>
    <col min="14094" max="14336" width="9" style="360"/>
    <col min="14337" max="14337" width="36.375" style="360" customWidth="1"/>
    <col min="14338" max="14349" width="6.75" style="360" customWidth="1"/>
    <col min="14350" max="14592" width="9" style="360"/>
    <col min="14593" max="14593" width="36.375" style="360" customWidth="1"/>
    <col min="14594" max="14605" width="6.75" style="360" customWidth="1"/>
    <col min="14606" max="14848" width="9" style="360"/>
    <col min="14849" max="14849" width="36.375" style="360" customWidth="1"/>
    <col min="14850" max="14861" width="6.75" style="360" customWidth="1"/>
    <col min="14862" max="15104" width="9" style="360"/>
    <col min="15105" max="15105" width="36.375" style="360" customWidth="1"/>
    <col min="15106" max="15117" width="6.75" style="360" customWidth="1"/>
    <col min="15118" max="15360" width="9" style="360"/>
    <col min="15361" max="15361" width="36.375" style="360" customWidth="1"/>
    <col min="15362" max="15373" width="6.75" style="360" customWidth="1"/>
    <col min="15374" max="15616" width="9" style="360"/>
    <col min="15617" max="15617" width="36.375" style="360" customWidth="1"/>
    <col min="15618" max="15629" width="6.75" style="360" customWidth="1"/>
    <col min="15630" max="15872" width="9" style="360"/>
    <col min="15873" max="15873" width="36.375" style="360" customWidth="1"/>
    <col min="15874" max="15885" width="6.75" style="360" customWidth="1"/>
    <col min="15886" max="16128" width="9" style="360"/>
    <col min="16129" max="16129" width="36.375" style="360" customWidth="1"/>
    <col min="16130" max="16141" width="6.75" style="360" customWidth="1"/>
    <col min="16142" max="16384" width="9" style="360"/>
  </cols>
  <sheetData>
    <row r="1" spans="1:18" ht="39.75" customHeight="1">
      <c r="A1" s="357" t="s">
        <v>192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</row>
    <row r="2" spans="1:18">
      <c r="A2" s="361" t="s">
        <v>193</v>
      </c>
      <c r="B2" s="362" t="s">
        <v>194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4"/>
    </row>
    <row r="3" spans="1:18">
      <c r="A3" s="365"/>
      <c r="B3" s="366">
        <v>21551</v>
      </c>
      <c r="C3" s="366">
        <v>21582</v>
      </c>
      <c r="D3" s="366">
        <v>21610</v>
      </c>
      <c r="E3" s="366">
        <v>21641</v>
      </c>
      <c r="F3" s="366">
        <v>21671</v>
      </c>
      <c r="G3" s="366">
        <v>21702</v>
      </c>
      <c r="H3" s="366">
        <v>21732</v>
      </c>
      <c r="I3" s="367" t="s">
        <v>195</v>
      </c>
      <c r="J3" s="367" t="s">
        <v>196</v>
      </c>
      <c r="K3" s="367" t="s">
        <v>197</v>
      </c>
      <c r="L3" s="367" t="s">
        <v>198</v>
      </c>
      <c r="M3" s="367" t="s">
        <v>199</v>
      </c>
      <c r="O3" s="360" t="s">
        <v>149</v>
      </c>
      <c r="P3" s="360" t="s">
        <v>148</v>
      </c>
      <c r="Q3" s="360" t="s">
        <v>78</v>
      </c>
      <c r="R3" s="360" t="s">
        <v>200</v>
      </c>
    </row>
    <row r="4" spans="1:18" ht="23.25" customHeight="1">
      <c r="A4" s="294" t="s">
        <v>78</v>
      </c>
      <c r="B4" s="368">
        <v>39.5</v>
      </c>
      <c r="C4" s="369">
        <v>40.200000000000003</v>
      </c>
      <c r="D4" s="369">
        <v>39.799999999999997</v>
      </c>
      <c r="E4" s="369">
        <v>37.200000000000003</v>
      </c>
      <c r="F4" s="369">
        <v>36</v>
      </c>
      <c r="G4" s="369">
        <v>35.5</v>
      </c>
      <c r="H4" s="369">
        <v>34</v>
      </c>
      <c r="I4" s="369">
        <v>31</v>
      </c>
      <c r="J4" s="369">
        <v>26</v>
      </c>
      <c r="K4" s="369">
        <v>40</v>
      </c>
      <c r="L4" s="369">
        <v>37</v>
      </c>
      <c r="M4" s="369">
        <v>21</v>
      </c>
      <c r="O4" s="367">
        <v>24.8</v>
      </c>
      <c r="P4" s="367">
        <v>6.9</v>
      </c>
      <c r="Q4" s="367">
        <v>39.799999999999997</v>
      </c>
      <c r="R4" s="367">
        <v>709.5</v>
      </c>
    </row>
    <row r="5" spans="1:18" ht="23.25" customHeight="1">
      <c r="A5" s="294" t="s">
        <v>148</v>
      </c>
      <c r="B5" s="368">
        <v>7.2</v>
      </c>
      <c r="C5" s="369">
        <v>7</v>
      </c>
      <c r="D5" s="369">
        <v>6.9</v>
      </c>
      <c r="E5" s="369">
        <v>6</v>
      </c>
      <c r="F5" s="369">
        <v>5.3</v>
      </c>
      <c r="G5" s="369">
        <v>5.5</v>
      </c>
      <c r="H5" s="369">
        <v>5.2</v>
      </c>
      <c r="I5" s="369">
        <v>2</v>
      </c>
      <c r="J5" s="369">
        <v>2.5</v>
      </c>
      <c r="K5" s="369">
        <v>5.5</v>
      </c>
      <c r="L5" s="369">
        <v>4.5</v>
      </c>
      <c r="M5" s="369">
        <v>3</v>
      </c>
      <c r="O5" s="367">
        <v>26.4</v>
      </c>
      <c r="P5" s="367">
        <v>7</v>
      </c>
      <c r="Q5" s="367">
        <v>40.200000000000003</v>
      </c>
      <c r="R5" s="367">
        <v>712.1</v>
      </c>
    </row>
    <row r="6" spans="1:18" ht="23.25" customHeight="1">
      <c r="A6" s="294" t="s">
        <v>149</v>
      </c>
      <c r="B6" s="368">
        <v>25</v>
      </c>
      <c r="C6" s="369">
        <v>26.4</v>
      </c>
      <c r="D6" s="369">
        <v>24.8</v>
      </c>
      <c r="E6" s="369">
        <v>23</v>
      </c>
      <c r="F6" s="369">
        <v>21</v>
      </c>
      <c r="G6" s="369">
        <v>21.3</v>
      </c>
      <c r="H6" s="369">
        <v>20.2</v>
      </c>
      <c r="I6" s="369">
        <v>31</v>
      </c>
      <c r="J6" s="369">
        <v>24.5</v>
      </c>
      <c r="K6" s="369">
        <v>35.200000000000003</v>
      </c>
      <c r="L6" s="369">
        <v>23.2</v>
      </c>
      <c r="M6" s="369">
        <v>31</v>
      </c>
      <c r="O6" s="370">
        <v>25</v>
      </c>
      <c r="P6" s="370">
        <v>7.2</v>
      </c>
      <c r="Q6" s="370">
        <v>39.5</v>
      </c>
      <c r="R6" s="370">
        <v>710.5</v>
      </c>
    </row>
    <row r="7" spans="1:18" ht="23.25" customHeight="1">
      <c r="A7" s="294" t="s">
        <v>200</v>
      </c>
      <c r="B7" s="368">
        <v>710.5</v>
      </c>
      <c r="C7" s="369">
        <v>712.1</v>
      </c>
      <c r="D7" s="369">
        <v>709.5</v>
      </c>
      <c r="E7" s="369">
        <v>695.2</v>
      </c>
      <c r="F7" s="369">
        <v>694</v>
      </c>
      <c r="G7" s="369">
        <v>692.7</v>
      </c>
      <c r="H7" s="369">
        <v>690</v>
      </c>
      <c r="I7" s="369">
        <v>745</v>
      </c>
      <c r="J7" s="369">
        <v>711</v>
      </c>
      <c r="K7" s="369">
        <v>725</v>
      </c>
      <c r="L7" s="369">
        <v>690</v>
      </c>
      <c r="M7" s="369">
        <v>641</v>
      </c>
      <c r="O7" s="367">
        <v>23</v>
      </c>
      <c r="P7" s="367">
        <v>6</v>
      </c>
      <c r="Q7" s="367">
        <v>37.200000000000003</v>
      </c>
      <c r="R7" s="367">
        <v>695.2</v>
      </c>
    </row>
    <row r="8" spans="1:18" ht="23.25" customHeight="1">
      <c r="A8" s="294" t="s">
        <v>201</v>
      </c>
      <c r="B8" s="368"/>
      <c r="C8" s="369"/>
      <c r="D8" s="369"/>
      <c r="E8" s="369"/>
      <c r="F8" s="369"/>
      <c r="G8" s="369"/>
      <c r="H8" s="369">
        <v>1.2</v>
      </c>
      <c r="I8" s="371"/>
      <c r="J8" s="371"/>
      <c r="K8" s="371"/>
      <c r="L8" s="371"/>
      <c r="M8" s="369"/>
      <c r="O8" s="367">
        <v>21</v>
      </c>
      <c r="P8" s="367">
        <v>5.3</v>
      </c>
      <c r="Q8" s="367">
        <v>36</v>
      </c>
      <c r="R8" s="367">
        <v>694</v>
      </c>
    </row>
    <row r="9" spans="1:18" ht="23.25" customHeight="1">
      <c r="A9" s="294"/>
      <c r="B9" s="368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O9" s="367">
        <v>21.3</v>
      </c>
      <c r="P9" s="367">
        <v>5.5</v>
      </c>
      <c r="Q9" s="367">
        <v>35.5</v>
      </c>
      <c r="R9" s="367">
        <v>692.7</v>
      </c>
    </row>
    <row r="10" spans="1:18" ht="23.25" customHeight="1">
      <c r="A10" s="294"/>
      <c r="B10" s="368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O10" s="367">
        <v>20.2</v>
      </c>
      <c r="P10" s="367">
        <v>5.2</v>
      </c>
      <c r="Q10" s="367">
        <v>34</v>
      </c>
      <c r="R10" s="367">
        <v>690</v>
      </c>
    </row>
    <row r="11" spans="1:18" ht="23.25" customHeight="1">
      <c r="A11" s="294"/>
      <c r="B11" s="368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</row>
    <row r="12" spans="1:18" ht="23.25" customHeight="1">
      <c r="A12" s="294"/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</row>
    <row r="13" spans="1:18">
      <c r="A13" s="372"/>
      <c r="B13" s="368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  <row r="14" spans="1:18">
      <c r="A14" s="360" t="s">
        <v>202</v>
      </c>
    </row>
    <row r="15" spans="1:18">
      <c r="A15" s="360" t="s">
        <v>203</v>
      </c>
    </row>
  </sheetData>
  <mergeCells count="2">
    <mergeCell ref="A1:M1"/>
    <mergeCell ref="B2:M2"/>
  </mergeCells>
  <pageMargins left="0.74803149606299213" right="0.27559055118110237" top="0.19685039370078741" bottom="3.937007874015748E-2" header="0.19685039370078741" footer="0.35433070866141736"/>
  <pageSetup paperSize="9" scale="89" orientation="landscape" horizontalDpi="300" verticalDpi="300" r:id="rId1"/>
  <headerFooter alignWithMargins="0"/>
  <rowBreaks count="1" manualBreakCount="1">
    <brk id="1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6"/>
  <sheetViews>
    <sheetView view="pageBreakPreview" zoomScale="55" zoomScaleSheetLayoutView="55" workbookViewId="0">
      <selection activeCell="F91" sqref="F91"/>
    </sheetView>
  </sheetViews>
  <sheetFormatPr defaultColWidth="9" defaultRowHeight="15"/>
  <cols>
    <col min="1" max="1" width="40.625" style="106" customWidth="1"/>
    <col min="2" max="3" width="30.75" style="106" customWidth="1"/>
    <col min="4" max="4" width="9" style="106"/>
    <col min="5" max="5" width="26.5" style="106" customWidth="1"/>
    <col min="6" max="6" width="40.625" style="106" customWidth="1"/>
    <col min="7" max="8" width="30.75" style="106" customWidth="1"/>
    <col min="9" max="9" width="9" style="106"/>
    <col min="10" max="10" width="26.5" style="106" customWidth="1"/>
    <col min="11" max="11" width="40.625" style="106" customWidth="1"/>
    <col min="12" max="13" width="30.75" style="106" customWidth="1"/>
    <col min="14" max="14" width="9" style="106"/>
    <col min="15" max="15" width="26.5" style="106" customWidth="1"/>
    <col min="16" max="16" width="40.625" style="106" customWidth="1"/>
    <col min="17" max="18" width="30.75" style="106" customWidth="1"/>
    <col min="19" max="19" width="9" style="106"/>
    <col min="20" max="20" width="26.5" style="106" customWidth="1"/>
    <col min="21" max="21" width="40.625" style="106" customWidth="1"/>
    <col min="22" max="23" width="30.75" style="106" customWidth="1"/>
    <col min="24" max="24" width="9" style="106"/>
    <col min="25" max="25" width="26.5" style="106" customWidth="1"/>
    <col min="26" max="26" width="40.625" style="106" customWidth="1"/>
    <col min="27" max="28" width="30.75" style="106" customWidth="1"/>
    <col min="29" max="29" width="9" style="106"/>
    <col min="30" max="30" width="26.5" style="106" customWidth="1"/>
    <col min="31" max="31" width="40.625" style="106" customWidth="1"/>
    <col min="32" max="33" width="30.75" style="106" customWidth="1"/>
    <col min="34" max="34" width="9" style="106"/>
    <col min="35" max="35" width="26.5" style="106" customWidth="1"/>
    <col min="36" max="36" width="40.625" style="106" customWidth="1"/>
    <col min="37" max="38" width="30.75" style="106" customWidth="1"/>
    <col min="39" max="39" width="9" style="106"/>
    <col min="40" max="40" width="26.5" style="106" customWidth="1"/>
    <col min="41" max="41" width="40.625" style="106" customWidth="1"/>
    <col min="42" max="43" width="30.75" style="106" customWidth="1"/>
    <col min="44" max="44" width="9" style="106"/>
    <col min="45" max="45" width="26.5" style="106" customWidth="1"/>
    <col min="46" max="46" width="40.625" style="106" customWidth="1"/>
    <col min="47" max="48" width="30.75" style="106" customWidth="1"/>
    <col min="49" max="49" width="9" style="106"/>
    <col min="50" max="50" width="26.5" style="106" customWidth="1"/>
    <col min="51" max="16384" width="9" style="106"/>
  </cols>
  <sheetData>
    <row r="1" spans="1:32" ht="24" customHeight="1">
      <c r="A1" s="111"/>
      <c r="B1" s="111"/>
      <c r="C1" s="111"/>
      <c r="D1" s="111"/>
      <c r="E1" s="112" t="s">
        <v>61</v>
      </c>
      <c r="F1" s="111"/>
      <c r="G1" s="111"/>
      <c r="H1" s="111"/>
      <c r="I1" s="111"/>
      <c r="J1" s="112" t="s">
        <v>61</v>
      </c>
      <c r="K1" s="111"/>
      <c r="L1" s="111"/>
      <c r="M1" s="111"/>
      <c r="N1" s="111"/>
      <c r="O1" s="112" t="s">
        <v>61</v>
      </c>
      <c r="P1" s="111"/>
      <c r="Q1" s="111"/>
      <c r="R1" s="111"/>
      <c r="S1" s="111"/>
      <c r="T1" s="112" t="s">
        <v>61</v>
      </c>
      <c r="U1" s="111"/>
      <c r="V1" s="111"/>
      <c r="W1" s="111"/>
      <c r="X1" s="111"/>
      <c r="Y1" s="112" t="s">
        <v>61</v>
      </c>
      <c r="Z1" s="111"/>
      <c r="AA1" s="111"/>
      <c r="AB1" s="111"/>
      <c r="AC1" s="111"/>
      <c r="AD1" s="112" t="s">
        <v>61</v>
      </c>
    </row>
    <row r="2" spans="1:32" ht="24" customHeight="1">
      <c r="A2" s="214" t="s">
        <v>62</v>
      </c>
      <c r="B2" s="214"/>
      <c r="C2" s="214"/>
      <c r="D2" s="214"/>
      <c r="E2" s="214"/>
      <c r="F2" s="214" t="s">
        <v>62</v>
      </c>
      <c r="G2" s="214"/>
      <c r="H2" s="214"/>
      <c r="I2" s="214"/>
      <c r="J2" s="214"/>
      <c r="K2" s="214" t="s">
        <v>62</v>
      </c>
      <c r="L2" s="214"/>
      <c r="M2" s="214"/>
      <c r="N2" s="214"/>
      <c r="O2" s="214"/>
      <c r="P2" s="214" t="s">
        <v>62</v>
      </c>
      <c r="Q2" s="214"/>
      <c r="R2" s="214"/>
      <c r="S2" s="214"/>
      <c r="T2" s="214"/>
      <c r="U2" s="214" t="s">
        <v>62</v>
      </c>
      <c r="V2" s="214"/>
      <c r="W2" s="214"/>
      <c r="X2" s="214"/>
      <c r="Y2" s="214"/>
      <c r="Z2" s="214" t="s">
        <v>62</v>
      </c>
      <c r="AA2" s="214"/>
      <c r="AB2" s="214"/>
      <c r="AC2" s="214"/>
      <c r="AD2" s="214"/>
    </row>
    <row r="3" spans="1:32" ht="24" customHeight="1">
      <c r="A3" s="214" t="s">
        <v>0</v>
      </c>
      <c r="B3" s="214"/>
      <c r="C3" s="214"/>
      <c r="D3" s="214"/>
      <c r="E3" s="214"/>
      <c r="F3" s="214" t="s">
        <v>0</v>
      </c>
      <c r="G3" s="214"/>
      <c r="H3" s="214"/>
      <c r="I3" s="214"/>
      <c r="J3" s="214"/>
      <c r="K3" s="214" t="s">
        <v>0</v>
      </c>
      <c r="L3" s="214"/>
      <c r="M3" s="214"/>
      <c r="N3" s="214"/>
      <c r="O3" s="214"/>
      <c r="P3" s="214" t="s">
        <v>0</v>
      </c>
      <c r="Q3" s="214"/>
      <c r="R3" s="214"/>
      <c r="S3" s="214"/>
      <c r="T3" s="214"/>
      <c r="U3" s="214" t="s">
        <v>0</v>
      </c>
      <c r="V3" s="214"/>
      <c r="W3" s="214"/>
      <c r="X3" s="214"/>
      <c r="Y3" s="214"/>
      <c r="Z3" s="214" t="s">
        <v>0</v>
      </c>
      <c r="AA3" s="214"/>
      <c r="AB3" s="214"/>
      <c r="AC3" s="214"/>
      <c r="AD3" s="214"/>
    </row>
    <row r="4" spans="1:32" ht="24" customHeight="1">
      <c r="A4" s="214" t="s">
        <v>63</v>
      </c>
      <c r="B4" s="214"/>
      <c r="C4" s="214"/>
      <c r="D4" s="214"/>
      <c r="E4" s="214"/>
      <c r="F4" s="214" t="s">
        <v>130</v>
      </c>
      <c r="G4" s="214"/>
      <c r="H4" s="214"/>
      <c r="I4" s="214"/>
      <c r="J4" s="214"/>
      <c r="K4" s="214" t="s">
        <v>132</v>
      </c>
      <c r="L4" s="214"/>
      <c r="M4" s="214"/>
      <c r="N4" s="214"/>
      <c r="O4" s="214"/>
      <c r="P4" s="214" t="s">
        <v>134</v>
      </c>
      <c r="Q4" s="214"/>
      <c r="R4" s="214"/>
      <c r="S4" s="214"/>
      <c r="T4" s="214"/>
      <c r="U4" s="214" t="s">
        <v>188</v>
      </c>
      <c r="V4" s="214"/>
      <c r="W4" s="214"/>
      <c r="X4" s="214"/>
      <c r="Y4" s="214"/>
      <c r="Z4" s="214" t="s">
        <v>190</v>
      </c>
      <c r="AA4" s="214"/>
      <c r="AB4" s="214"/>
      <c r="AC4" s="214"/>
      <c r="AD4" s="214"/>
    </row>
    <row r="5" spans="1:32" s="125" customFormat="1" ht="52.5">
      <c r="A5" s="310" t="s">
        <v>64</v>
      </c>
      <c r="B5" s="310" t="s">
        <v>212</v>
      </c>
      <c r="C5" s="310" t="s">
        <v>66</v>
      </c>
      <c r="D5" s="310" t="s">
        <v>67</v>
      </c>
      <c r="E5" s="310" t="s">
        <v>68</v>
      </c>
      <c r="F5" s="310" t="s">
        <v>64</v>
      </c>
      <c r="G5" s="310" t="s">
        <v>212</v>
      </c>
      <c r="H5" s="310" t="s">
        <v>66</v>
      </c>
      <c r="I5" s="310" t="s">
        <v>67</v>
      </c>
      <c r="J5" s="310" t="s">
        <v>68</v>
      </c>
      <c r="K5" s="310" t="s">
        <v>64</v>
      </c>
      <c r="L5" s="310" t="s">
        <v>212</v>
      </c>
      <c r="M5" s="310" t="s">
        <v>66</v>
      </c>
      <c r="N5" s="310" t="s">
        <v>67</v>
      </c>
      <c r="O5" s="310" t="s">
        <v>68</v>
      </c>
      <c r="P5" s="310" t="s">
        <v>64</v>
      </c>
      <c r="Q5" s="310" t="s">
        <v>212</v>
      </c>
      <c r="R5" s="310" t="s">
        <v>66</v>
      </c>
      <c r="S5" s="310" t="s">
        <v>67</v>
      </c>
      <c r="T5" s="310" t="s">
        <v>68</v>
      </c>
      <c r="U5" s="310" t="s">
        <v>64</v>
      </c>
      <c r="V5" s="310" t="s">
        <v>212</v>
      </c>
      <c r="W5" s="310" t="s">
        <v>66</v>
      </c>
      <c r="X5" s="310" t="s">
        <v>67</v>
      </c>
      <c r="Y5" s="310" t="s">
        <v>68</v>
      </c>
      <c r="Z5" s="310" t="s">
        <v>64</v>
      </c>
      <c r="AA5" s="310" t="s">
        <v>212</v>
      </c>
      <c r="AB5" s="310" t="s">
        <v>66</v>
      </c>
      <c r="AC5" s="310" t="s">
        <v>67</v>
      </c>
      <c r="AD5" s="310" t="s">
        <v>68</v>
      </c>
    </row>
    <row r="6" spans="1:32" s="125" customFormat="1" ht="35.1" customHeight="1">
      <c r="A6" s="311" t="s">
        <v>69</v>
      </c>
      <c r="B6" s="312"/>
      <c r="C6" s="312"/>
      <c r="D6" s="312"/>
      <c r="E6" s="313"/>
      <c r="F6" s="311" t="s">
        <v>69</v>
      </c>
      <c r="G6" s="312"/>
      <c r="H6" s="312"/>
      <c r="I6" s="312"/>
      <c r="J6" s="313"/>
      <c r="K6" s="311" t="s">
        <v>69</v>
      </c>
      <c r="L6" s="312"/>
      <c r="M6" s="312"/>
      <c r="N6" s="312"/>
      <c r="O6" s="313"/>
      <c r="P6" s="311" t="s">
        <v>69</v>
      </c>
      <c r="Q6" s="312"/>
      <c r="R6" s="312"/>
      <c r="S6" s="312"/>
      <c r="T6" s="313"/>
      <c r="U6" s="311" t="s">
        <v>69</v>
      </c>
      <c r="V6" s="312"/>
      <c r="W6" s="312"/>
      <c r="X6" s="312"/>
      <c r="Y6" s="313"/>
      <c r="Z6" s="311" t="s">
        <v>69</v>
      </c>
      <c r="AA6" s="312"/>
      <c r="AB6" s="312"/>
      <c r="AC6" s="312"/>
      <c r="AD6" s="313"/>
    </row>
    <row r="7" spans="1:32" s="148" customFormat="1" ht="30" hidden="1" customHeight="1">
      <c r="A7" s="314" t="s">
        <v>70</v>
      </c>
      <c r="B7" s="315">
        <v>0.5081</v>
      </c>
      <c r="C7" s="316"/>
      <c r="D7" s="317" t="s">
        <v>213</v>
      </c>
      <c r="E7" s="316">
        <f>B7*C7</f>
        <v>0</v>
      </c>
      <c r="F7" s="314" t="s">
        <v>70</v>
      </c>
      <c r="G7" s="315">
        <v>0.5081</v>
      </c>
      <c r="H7" s="316"/>
      <c r="I7" s="317" t="s">
        <v>213</v>
      </c>
      <c r="J7" s="316">
        <f>G7*H7</f>
        <v>0</v>
      </c>
      <c r="K7" s="314" t="s">
        <v>70</v>
      </c>
      <c r="L7" s="315">
        <v>0.5081</v>
      </c>
      <c r="M7" s="316"/>
      <c r="N7" s="317" t="s">
        <v>213</v>
      </c>
      <c r="O7" s="316">
        <f>L7*M7</f>
        <v>0</v>
      </c>
      <c r="P7" s="314" t="s">
        <v>70</v>
      </c>
      <c r="Q7" s="315">
        <v>0.5081</v>
      </c>
      <c r="R7" s="316"/>
      <c r="S7" s="317" t="s">
        <v>213</v>
      </c>
      <c r="T7" s="316">
        <f>Q7*R7</f>
        <v>0</v>
      </c>
      <c r="U7" s="314" t="s">
        <v>70</v>
      </c>
      <c r="V7" s="315">
        <v>0.5081</v>
      </c>
      <c r="W7" s="316"/>
      <c r="X7" s="317" t="s">
        <v>213</v>
      </c>
      <c r="Y7" s="316">
        <f>V7*W7</f>
        <v>0</v>
      </c>
      <c r="Z7" s="314" t="s">
        <v>70</v>
      </c>
      <c r="AA7" s="315">
        <v>0.5081</v>
      </c>
      <c r="AB7" s="316"/>
      <c r="AC7" s="317" t="s">
        <v>213</v>
      </c>
      <c r="AD7" s="316">
        <f>AA7*AB7</f>
        <v>0</v>
      </c>
      <c r="AF7" s="148" t="s">
        <v>214</v>
      </c>
    </row>
    <row r="8" spans="1:32" s="148" customFormat="1" ht="24" customHeight="1">
      <c r="A8" s="314" t="s">
        <v>73</v>
      </c>
      <c r="B8" s="315">
        <v>0.70430000000000004</v>
      </c>
      <c r="C8" s="318">
        <f>'3.2 น้ำ'!C6</f>
        <v>403</v>
      </c>
      <c r="D8" s="317" t="s">
        <v>213</v>
      </c>
      <c r="E8" s="319">
        <f>C8*B8</f>
        <v>283.8329</v>
      </c>
      <c r="F8" s="314" t="s">
        <v>73</v>
      </c>
      <c r="G8" s="315">
        <v>0.70430000000000004</v>
      </c>
      <c r="H8" s="318">
        <f>'3.2 น้ำ'!C8</f>
        <v>440</v>
      </c>
      <c r="I8" s="317" t="s">
        <v>213</v>
      </c>
      <c r="J8" s="319">
        <f>H8*G8</f>
        <v>309.892</v>
      </c>
      <c r="K8" s="314" t="s">
        <v>73</v>
      </c>
      <c r="L8" s="315">
        <v>0.70430000000000004</v>
      </c>
      <c r="M8" s="318">
        <f>'3.2 น้ำ'!C10</f>
        <v>306</v>
      </c>
      <c r="N8" s="317" t="s">
        <v>213</v>
      </c>
      <c r="O8" s="319">
        <f>M8*L8</f>
        <v>215.51580000000001</v>
      </c>
      <c r="P8" s="314" t="s">
        <v>73</v>
      </c>
      <c r="Q8" s="315">
        <v>0.70430000000000004</v>
      </c>
      <c r="R8" s="318">
        <f>'3.2 น้ำ'!C12</f>
        <v>389</v>
      </c>
      <c r="S8" s="317" t="s">
        <v>213</v>
      </c>
      <c r="T8" s="319">
        <f>R8*Q8</f>
        <v>273.97270000000003</v>
      </c>
      <c r="U8" s="314" t="s">
        <v>73</v>
      </c>
      <c r="V8" s="315">
        <v>0.70430000000000004</v>
      </c>
      <c r="W8" s="318">
        <f>'3.2 น้ำ'!C14</f>
        <v>454</v>
      </c>
      <c r="X8" s="317" t="s">
        <v>213</v>
      </c>
      <c r="Y8" s="319">
        <f>W8*V8</f>
        <v>319.75220000000002</v>
      </c>
      <c r="Z8" s="314" t="s">
        <v>73</v>
      </c>
      <c r="AA8" s="315">
        <v>0.70430000000000004</v>
      </c>
      <c r="AB8" s="318">
        <f>'3.2 น้ำ'!C16</f>
        <v>479</v>
      </c>
      <c r="AC8" s="317" t="s">
        <v>213</v>
      </c>
      <c r="AD8" s="319">
        <f>AB8*AA8</f>
        <v>337.35970000000003</v>
      </c>
      <c r="AF8" s="148" t="s">
        <v>74</v>
      </c>
    </row>
    <row r="9" spans="1:32" s="148" customFormat="1" ht="24" hidden="1" customHeight="1">
      <c r="A9" s="314" t="s">
        <v>75</v>
      </c>
      <c r="B9" s="315">
        <v>0.2722</v>
      </c>
      <c r="C9" s="318"/>
      <c r="D9" s="317" t="s">
        <v>213</v>
      </c>
      <c r="E9" s="319"/>
      <c r="F9" s="314" t="s">
        <v>75</v>
      </c>
      <c r="G9" s="315">
        <v>0.2722</v>
      </c>
      <c r="H9" s="318"/>
      <c r="I9" s="317" t="s">
        <v>213</v>
      </c>
      <c r="J9" s="319"/>
      <c r="K9" s="314" t="s">
        <v>75</v>
      </c>
      <c r="L9" s="315">
        <v>0.2722</v>
      </c>
      <c r="M9" s="318"/>
      <c r="N9" s="317" t="s">
        <v>213</v>
      </c>
      <c r="O9" s="319"/>
      <c r="P9" s="314" t="s">
        <v>75</v>
      </c>
      <c r="Q9" s="315">
        <v>0.2722</v>
      </c>
      <c r="R9" s="318"/>
      <c r="S9" s="317" t="s">
        <v>213</v>
      </c>
      <c r="T9" s="319"/>
      <c r="U9" s="314" t="s">
        <v>75</v>
      </c>
      <c r="V9" s="315">
        <v>0.2722</v>
      </c>
      <c r="W9" s="318"/>
      <c r="X9" s="317" t="s">
        <v>213</v>
      </c>
      <c r="Y9" s="319"/>
      <c r="Z9" s="314" t="s">
        <v>75</v>
      </c>
      <c r="AA9" s="315">
        <v>0.2722</v>
      </c>
      <c r="AB9" s="318"/>
      <c r="AC9" s="317" t="s">
        <v>213</v>
      </c>
      <c r="AD9" s="319"/>
    </row>
    <row r="10" spans="1:32" s="148" customFormat="1" ht="24" customHeight="1">
      <c r="A10" s="320" t="s">
        <v>76</v>
      </c>
      <c r="B10" s="317">
        <v>0.58130000000000004</v>
      </c>
      <c r="C10" s="321">
        <f>'3.1 ไฟฟ้า'!C5</f>
        <v>15467</v>
      </c>
      <c r="D10" s="317" t="s">
        <v>77</v>
      </c>
      <c r="E10" s="319">
        <f>B10*C10</f>
        <v>8990.9670999999998</v>
      </c>
      <c r="F10" s="320" t="s">
        <v>76</v>
      </c>
      <c r="G10" s="317">
        <v>0.58130000000000004</v>
      </c>
      <c r="H10" s="321">
        <f>'3.1 ไฟฟ้า'!C7</f>
        <v>17221</v>
      </c>
      <c r="I10" s="317" t="s">
        <v>77</v>
      </c>
      <c r="J10" s="319">
        <f>G10*H10</f>
        <v>10010.567300000001</v>
      </c>
      <c r="K10" s="320" t="s">
        <v>76</v>
      </c>
      <c r="L10" s="317">
        <v>0.58130000000000004</v>
      </c>
      <c r="M10" s="321">
        <f>'3.1 ไฟฟ้า'!C9</f>
        <v>16047</v>
      </c>
      <c r="N10" s="317" t="s">
        <v>77</v>
      </c>
      <c r="O10" s="319">
        <f>L10*M10</f>
        <v>9328.1211000000003</v>
      </c>
      <c r="P10" s="320" t="s">
        <v>76</v>
      </c>
      <c r="Q10" s="317">
        <v>0.58130000000000004</v>
      </c>
      <c r="R10" s="321">
        <f>'3.1 ไฟฟ้า'!C11</f>
        <v>15384</v>
      </c>
      <c r="S10" s="317" t="s">
        <v>77</v>
      </c>
      <c r="T10" s="319">
        <f>Q10*R10</f>
        <v>8942.7192000000014</v>
      </c>
      <c r="U10" s="320" t="s">
        <v>76</v>
      </c>
      <c r="V10" s="317">
        <v>0.58130000000000004</v>
      </c>
      <c r="W10" s="321">
        <f>'3.1 ไฟฟ้า'!C13</f>
        <v>16446</v>
      </c>
      <c r="X10" s="317" t="s">
        <v>77</v>
      </c>
      <c r="Y10" s="319">
        <f>V10*W10</f>
        <v>9560.0598000000009</v>
      </c>
      <c r="Z10" s="320" t="s">
        <v>76</v>
      </c>
      <c r="AA10" s="317">
        <v>0.58130000000000004</v>
      </c>
      <c r="AB10" s="321">
        <f>'3.1 ไฟฟ้า'!C15</f>
        <v>16059</v>
      </c>
      <c r="AC10" s="317" t="s">
        <v>77</v>
      </c>
      <c r="AD10" s="319">
        <f>AA10*AB10</f>
        <v>9335.0967000000001</v>
      </c>
    </row>
    <row r="11" spans="1:32" s="148" customFormat="1" ht="24" customHeight="1">
      <c r="A11" s="320" t="s">
        <v>78</v>
      </c>
      <c r="B11" s="317">
        <v>0.73499999999999999</v>
      </c>
      <c r="C11" s="322">
        <f>'3.2 กระดาษ'!D6</f>
        <v>135.34289999999999</v>
      </c>
      <c r="D11" s="317" t="s">
        <v>79</v>
      </c>
      <c r="E11" s="319">
        <f>B11*C11</f>
        <v>99.477031499999981</v>
      </c>
      <c r="F11" s="320" t="s">
        <v>78</v>
      </c>
      <c r="G11" s="317">
        <v>0.73499999999999999</v>
      </c>
      <c r="H11" s="322">
        <f>'3.2 กระดาษ'!D8</f>
        <v>445.3218</v>
      </c>
      <c r="I11" s="317" t="s">
        <v>79</v>
      </c>
      <c r="J11" s="319">
        <f>G11*H11</f>
        <v>327.31152299999997</v>
      </c>
      <c r="K11" s="320" t="s">
        <v>78</v>
      </c>
      <c r="L11" s="317">
        <v>0.73499999999999999</v>
      </c>
      <c r="M11" s="322">
        <f>'3.2 กระดาษ'!D10</f>
        <v>569.74995000000001</v>
      </c>
      <c r="N11" s="317" t="s">
        <v>79</v>
      </c>
      <c r="O11" s="319">
        <f>L11*M11</f>
        <v>418.76621325000002</v>
      </c>
      <c r="P11" s="320" t="s">
        <v>78</v>
      </c>
      <c r="Q11" s="317">
        <v>0.73499999999999999</v>
      </c>
      <c r="R11" s="322">
        <f>'3.2 กระดาษ'!D12</f>
        <v>41.476050000000001</v>
      </c>
      <c r="S11" s="317" t="s">
        <v>79</v>
      </c>
      <c r="T11" s="319">
        <f>Q11*R11</f>
        <v>30.484896750000001</v>
      </c>
      <c r="U11" s="320" t="s">
        <v>78</v>
      </c>
      <c r="V11" s="317">
        <v>0.73499999999999999</v>
      </c>
      <c r="W11" s="322">
        <f>'3.2 กระดาษ'!D14</f>
        <v>458.41949999999997</v>
      </c>
      <c r="X11" s="317" t="s">
        <v>79</v>
      </c>
      <c r="Y11" s="319">
        <f>V11*W11</f>
        <v>336.93833249999994</v>
      </c>
      <c r="Z11" s="320" t="s">
        <v>78</v>
      </c>
      <c r="AA11" s="317">
        <v>0.73499999999999999</v>
      </c>
      <c r="AB11" s="322">
        <f>'3.2 กระดาษ'!D16</f>
        <v>218.29499999999999</v>
      </c>
      <c r="AC11" s="317" t="s">
        <v>79</v>
      </c>
      <c r="AD11" s="319">
        <f>AA11*AB11</f>
        <v>160.44682499999999</v>
      </c>
    </row>
    <row r="12" spans="1:32" s="148" customFormat="1" ht="35.1" customHeight="1">
      <c r="A12" s="323" t="s">
        <v>80</v>
      </c>
      <c r="B12" s="324"/>
      <c r="C12" s="324"/>
      <c r="D12" s="324"/>
      <c r="E12" s="325">
        <f>SUM(E7:E11)</f>
        <v>9374.2770314999998</v>
      </c>
      <c r="F12" s="323" t="s">
        <v>80</v>
      </c>
      <c r="G12" s="324"/>
      <c r="H12" s="324"/>
      <c r="I12" s="324"/>
      <c r="J12" s="325">
        <f>SUM(J7:J11)</f>
        <v>10647.770823000001</v>
      </c>
      <c r="K12" s="323" t="s">
        <v>80</v>
      </c>
      <c r="L12" s="324"/>
      <c r="M12" s="324"/>
      <c r="N12" s="324"/>
      <c r="O12" s="326">
        <f>SUM(O7:O11)</f>
        <v>9962.4031132500004</v>
      </c>
      <c r="P12" s="323" t="s">
        <v>80</v>
      </c>
      <c r="Q12" s="324"/>
      <c r="R12" s="324"/>
      <c r="S12" s="324"/>
      <c r="T12" s="326">
        <f>SUM(T7:T11)</f>
        <v>9247.1767967500018</v>
      </c>
      <c r="U12" s="323" t="s">
        <v>80</v>
      </c>
      <c r="V12" s="324"/>
      <c r="W12" s="324"/>
      <c r="X12" s="324"/>
      <c r="Y12" s="326">
        <f>SUM(Y7:Y11)</f>
        <v>10216.750332500002</v>
      </c>
      <c r="Z12" s="323" t="s">
        <v>80</v>
      </c>
      <c r="AA12" s="324"/>
      <c r="AB12" s="324"/>
      <c r="AC12" s="324"/>
      <c r="AD12" s="326">
        <f>SUM(AD7:AD11)</f>
        <v>9832.9032250000018</v>
      </c>
    </row>
    <row r="13" spans="1:32" ht="35.1" customHeight="1">
      <c r="A13" s="327" t="s">
        <v>81</v>
      </c>
      <c r="B13" s="328"/>
      <c r="C13" s="328"/>
      <c r="D13" s="328"/>
      <c r="E13" s="329"/>
      <c r="F13" s="327" t="s">
        <v>81</v>
      </c>
      <c r="G13" s="328"/>
      <c r="H13" s="328"/>
      <c r="I13" s="328"/>
      <c r="J13" s="329"/>
      <c r="K13" s="327" t="s">
        <v>81</v>
      </c>
      <c r="L13" s="328"/>
      <c r="M13" s="328"/>
      <c r="N13" s="328"/>
      <c r="O13" s="329"/>
      <c r="P13" s="327" t="s">
        <v>81</v>
      </c>
      <c r="Q13" s="328"/>
      <c r="R13" s="328"/>
      <c r="S13" s="328"/>
      <c r="T13" s="329"/>
      <c r="U13" s="327" t="s">
        <v>81</v>
      </c>
      <c r="V13" s="328"/>
      <c r="W13" s="328"/>
      <c r="X13" s="328"/>
      <c r="Y13" s="329"/>
      <c r="Z13" s="327" t="s">
        <v>81</v>
      </c>
      <c r="AA13" s="328"/>
      <c r="AB13" s="328"/>
      <c r="AC13" s="328"/>
      <c r="AD13" s="329"/>
    </row>
    <row r="14" spans="1:32" ht="24" customHeight="1">
      <c r="A14" s="330" t="s">
        <v>82</v>
      </c>
      <c r="B14" s="331">
        <v>1.4755</v>
      </c>
      <c r="C14" s="332">
        <f>'4.1 ปริมาณขยะ'!B4</f>
        <v>39.5</v>
      </c>
      <c r="D14" s="331" t="s">
        <v>79</v>
      </c>
      <c r="E14" s="333">
        <f t="shared" ref="E14:E27" si="0">B14*C14</f>
        <v>58.282250000000005</v>
      </c>
      <c r="F14" s="330" t="s">
        <v>82</v>
      </c>
      <c r="G14" s="331">
        <v>1.4755</v>
      </c>
      <c r="H14" s="332">
        <f>'4.1 ปริมาณขยะ'!D4</f>
        <v>39.799999999999997</v>
      </c>
      <c r="I14" s="331" t="s">
        <v>79</v>
      </c>
      <c r="J14" s="333">
        <f t="shared" ref="J14:J27" si="1">G14*H14</f>
        <v>58.724899999999998</v>
      </c>
      <c r="K14" s="330" t="s">
        <v>82</v>
      </c>
      <c r="L14" s="331">
        <v>1.4755</v>
      </c>
      <c r="M14" s="332">
        <f>'4.1 ปริมาณขยะ'!F4</f>
        <v>36</v>
      </c>
      <c r="N14" s="331" t="s">
        <v>79</v>
      </c>
      <c r="O14" s="333">
        <f t="shared" ref="O14:O27" si="2">L14*M14</f>
        <v>53.118000000000002</v>
      </c>
      <c r="P14" s="330" t="s">
        <v>82</v>
      </c>
      <c r="Q14" s="331">
        <v>1.4755</v>
      </c>
      <c r="R14" s="332">
        <f>'4.1 ปริมาณขยะ'!H4</f>
        <v>34</v>
      </c>
      <c r="S14" s="331" t="s">
        <v>79</v>
      </c>
      <c r="T14" s="333">
        <f t="shared" ref="T14:T27" si="3">Q14*R14</f>
        <v>50.167000000000002</v>
      </c>
      <c r="U14" s="330" t="s">
        <v>82</v>
      </c>
      <c r="V14" s="331">
        <v>1.4755</v>
      </c>
      <c r="W14" s="332">
        <f>'4.1 ปริมาณขยะ'!J4</f>
        <v>26</v>
      </c>
      <c r="X14" s="331" t="s">
        <v>79</v>
      </c>
      <c r="Y14" s="333">
        <f t="shared" ref="Y14:Y23" si="4">V14*W14</f>
        <v>38.363</v>
      </c>
      <c r="Z14" s="330" t="s">
        <v>82</v>
      </c>
      <c r="AA14" s="331">
        <v>1.4755</v>
      </c>
      <c r="AB14" s="332">
        <f>'4.1 ปริมาณขยะ'!L4</f>
        <v>37</v>
      </c>
      <c r="AC14" s="331" t="s">
        <v>79</v>
      </c>
      <c r="AD14" s="333">
        <f t="shared" ref="AD14:AD23" si="5">AA14*AB14</f>
        <v>54.593499999999999</v>
      </c>
    </row>
    <row r="15" spans="1:32" ht="24" hidden="1" customHeight="1">
      <c r="A15" s="330" t="s">
        <v>83</v>
      </c>
      <c r="B15" s="331">
        <v>2</v>
      </c>
      <c r="C15" s="332">
        <f>'4.1 ปริมาณขยะ'!B5</f>
        <v>7.2</v>
      </c>
      <c r="D15" s="331" t="s">
        <v>79</v>
      </c>
      <c r="E15" s="333">
        <f t="shared" si="0"/>
        <v>14.4</v>
      </c>
      <c r="F15" s="330" t="s">
        <v>83</v>
      </c>
      <c r="G15" s="331">
        <v>2</v>
      </c>
      <c r="H15" s="332">
        <f>'4.1 ปริมาณขยะ'!D5</f>
        <v>6.9</v>
      </c>
      <c r="I15" s="331" t="s">
        <v>79</v>
      </c>
      <c r="J15" s="333">
        <f t="shared" si="1"/>
        <v>13.8</v>
      </c>
      <c r="K15" s="330" t="s">
        <v>83</v>
      </c>
      <c r="L15" s="331">
        <v>2</v>
      </c>
      <c r="M15" s="332"/>
      <c r="N15" s="331" t="s">
        <v>79</v>
      </c>
      <c r="O15" s="333">
        <f t="shared" si="2"/>
        <v>0</v>
      </c>
      <c r="P15" s="330" t="s">
        <v>83</v>
      </c>
      <c r="Q15" s="331">
        <v>2</v>
      </c>
      <c r="R15" s="332"/>
      <c r="S15" s="331" t="s">
        <v>79</v>
      </c>
      <c r="T15" s="333">
        <f t="shared" si="3"/>
        <v>0</v>
      </c>
      <c r="U15" s="330" t="s">
        <v>83</v>
      </c>
      <c r="V15" s="331">
        <v>2</v>
      </c>
      <c r="W15" s="332"/>
      <c r="X15" s="331" t="s">
        <v>79</v>
      </c>
      <c r="Y15" s="333">
        <f t="shared" si="4"/>
        <v>0</v>
      </c>
      <c r="Z15" s="330" t="s">
        <v>83</v>
      </c>
      <c r="AA15" s="331">
        <v>2</v>
      </c>
      <c r="AB15" s="332"/>
      <c r="AC15" s="331" t="s">
        <v>79</v>
      </c>
      <c r="AD15" s="333">
        <f t="shared" si="5"/>
        <v>0</v>
      </c>
    </row>
    <row r="16" spans="1:32" ht="24" hidden="1" customHeight="1">
      <c r="A16" s="330" t="s">
        <v>84</v>
      </c>
      <c r="B16" s="331">
        <v>2.5299999999999998</v>
      </c>
      <c r="C16" s="332">
        <f>'4.1 ปริมาณขยะ'!B6</f>
        <v>25</v>
      </c>
      <c r="D16" s="331" t="s">
        <v>79</v>
      </c>
      <c r="E16" s="333">
        <f t="shared" si="0"/>
        <v>63.249999999999993</v>
      </c>
      <c r="F16" s="330" t="s">
        <v>84</v>
      </c>
      <c r="G16" s="331">
        <v>2.5299999999999998</v>
      </c>
      <c r="H16" s="332">
        <f>'4.1 ปริมาณขยะ'!D6</f>
        <v>24.8</v>
      </c>
      <c r="I16" s="331" t="s">
        <v>79</v>
      </c>
      <c r="J16" s="333">
        <f t="shared" si="1"/>
        <v>62.744</v>
      </c>
      <c r="K16" s="330" t="s">
        <v>84</v>
      </c>
      <c r="L16" s="331">
        <v>2.5299999999999998</v>
      </c>
      <c r="M16" s="332"/>
      <c r="N16" s="331" t="s">
        <v>79</v>
      </c>
      <c r="O16" s="333">
        <f t="shared" si="2"/>
        <v>0</v>
      </c>
      <c r="P16" s="330" t="s">
        <v>84</v>
      </c>
      <c r="Q16" s="331">
        <v>2.5299999999999998</v>
      </c>
      <c r="R16" s="332"/>
      <c r="S16" s="331" t="s">
        <v>79</v>
      </c>
      <c r="T16" s="333">
        <f t="shared" si="3"/>
        <v>0</v>
      </c>
      <c r="U16" s="330" t="s">
        <v>84</v>
      </c>
      <c r="V16" s="331">
        <v>2.5299999999999998</v>
      </c>
      <c r="W16" s="332"/>
      <c r="X16" s="331" t="s">
        <v>79</v>
      </c>
      <c r="Y16" s="333">
        <f t="shared" si="4"/>
        <v>0</v>
      </c>
      <c r="Z16" s="330" t="s">
        <v>84</v>
      </c>
      <c r="AA16" s="331">
        <v>2.5299999999999998</v>
      </c>
      <c r="AB16" s="332"/>
      <c r="AC16" s="331" t="s">
        <v>79</v>
      </c>
      <c r="AD16" s="333">
        <f t="shared" si="5"/>
        <v>0</v>
      </c>
    </row>
    <row r="17" spans="1:33" ht="24" hidden="1" customHeight="1">
      <c r="A17" s="330" t="s">
        <v>85</v>
      </c>
      <c r="B17" s="331">
        <v>7.3499999999999996E-2</v>
      </c>
      <c r="C17" s="332">
        <f>'4.1 ปริมาณขยะ'!B7</f>
        <v>710.5</v>
      </c>
      <c r="D17" s="331" t="s">
        <v>79</v>
      </c>
      <c r="E17" s="333">
        <f t="shared" si="0"/>
        <v>52.22175</v>
      </c>
      <c r="F17" s="330" t="s">
        <v>85</v>
      </c>
      <c r="G17" s="331">
        <v>7.3499999999999996E-2</v>
      </c>
      <c r="H17" s="332">
        <f>'4.1 ปริมาณขยะ'!D7</f>
        <v>709.5</v>
      </c>
      <c r="I17" s="331" t="s">
        <v>79</v>
      </c>
      <c r="J17" s="333">
        <f t="shared" si="1"/>
        <v>52.148249999999997</v>
      </c>
      <c r="K17" s="330" t="s">
        <v>85</v>
      </c>
      <c r="L17" s="331">
        <v>7.3499999999999996E-2</v>
      </c>
      <c r="M17" s="332"/>
      <c r="N17" s="331" t="s">
        <v>79</v>
      </c>
      <c r="O17" s="333">
        <f t="shared" si="2"/>
        <v>0</v>
      </c>
      <c r="P17" s="330" t="s">
        <v>85</v>
      </c>
      <c r="Q17" s="331">
        <v>7.3499999999999996E-2</v>
      </c>
      <c r="R17" s="332"/>
      <c r="S17" s="331" t="s">
        <v>79</v>
      </c>
      <c r="T17" s="333">
        <f t="shared" si="3"/>
        <v>0</v>
      </c>
      <c r="U17" s="330" t="s">
        <v>85</v>
      </c>
      <c r="V17" s="331">
        <v>7.3499999999999996E-2</v>
      </c>
      <c r="W17" s="332"/>
      <c r="X17" s="331" t="s">
        <v>79</v>
      </c>
      <c r="Y17" s="333">
        <f t="shared" si="4"/>
        <v>0</v>
      </c>
      <c r="Z17" s="330" t="s">
        <v>85</v>
      </c>
      <c r="AA17" s="331">
        <v>7.3499999999999996E-2</v>
      </c>
      <c r="AB17" s="332"/>
      <c r="AC17" s="331" t="s">
        <v>79</v>
      </c>
      <c r="AD17" s="333">
        <f t="shared" si="5"/>
        <v>0</v>
      </c>
    </row>
    <row r="18" spans="1:33" ht="24" hidden="1" customHeight="1">
      <c r="A18" s="330" t="s">
        <v>86</v>
      </c>
      <c r="B18" s="331">
        <v>4</v>
      </c>
      <c r="C18" s="332">
        <f>'4.1 ปริมาณขยะ'!B8</f>
        <v>0</v>
      </c>
      <c r="D18" s="331" t="s">
        <v>79</v>
      </c>
      <c r="E18" s="333">
        <f t="shared" si="0"/>
        <v>0</v>
      </c>
      <c r="F18" s="330" t="s">
        <v>86</v>
      </c>
      <c r="G18" s="331">
        <v>4</v>
      </c>
      <c r="H18" s="332">
        <f>'4.1 ปริมาณขยะ'!D8</f>
        <v>0</v>
      </c>
      <c r="I18" s="331" t="s">
        <v>79</v>
      </c>
      <c r="J18" s="333">
        <f t="shared" si="1"/>
        <v>0</v>
      </c>
      <c r="K18" s="330" t="s">
        <v>86</v>
      </c>
      <c r="L18" s="331">
        <v>4</v>
      </c>
      <c r="M18" s="332"/>
      <c r="N18" s="331" t="s">
        <v>79</v>
      </c>
      <c r="O18" s="333">
        <f t="shared" si="2"/>
        <v>0</v>
      </c>
      <c r="P18" s="330" t="s">
        <v>86</v>
      </c>
      <c r="Q18" s="331">
        <v>4</v>
      </c>
      <c r="R18" s="332"/>
      <c r="S18" s="331" t="s">
        <v>79</v>
      </c>
      <c r="T18" s="333">
        <f t="shared" si="3"/>
        <v>0</v>
      </c>
      <c r="U18" s="330" t="s">
        <v>86</v>
      </c>
      <c r="V18" s="331">
        <v>4</v>
      </c>
      <c r="W18" s="332"/>
      <c r="X18" s="331" t="s">
        <v>79</v>
      </c>
      <c r="Y18" s="333">
        <f t="shared" si="4"/>
        <v>0</v>
      </c>
      <c r="Z18" s="330" t="s">
        <v>86</v>
      </c>
      <c r="AA18" s="331">
        <v>4</v>
      </c>
      <c r="AB18" s="332"/>
      <c r="AC18" s="331" t="s">
        <v>79</v>
      </c>
      <c r="AD18" s="333">
        <f t="shared" si="5"/>
        <v>0</v>
      </c>
    </row>
    <row r="19" spans="1:33" ht="24" hidden="1" customHeight="1">
      <c r="A19" s="330" t="s">
        <v>87</v>
      </c>
      <c r="B19" s="331">
        <v>3.27</v>
      </c>
      <c r="C19" s="332">
        <f>'4.1 ปริมาณขยะ'!B9</f>
        <v>0</v>
      </c>
      <c r="D19" s="331" t="s">
        <v>79</v>
      </c>
      <c r="E19" s="333">
        <f t="shared" si="0"/>
        <v>0</v>
      </c>
      <c r="F19" s="330" t="s">
        <v>87</v>
      </c>
      <c r="G19" s="331">
        <v>3.27</v>
      </c>
      <c r="H19" s="332">
        <f>'4.1 ปริมาณขยะ'!D9</f>
        <v>0</v>
      </c>
      <c r="I19" s="331" t="s">
        <v>79</v>
      </c>
      <c r="J19" s="333">
        <f t="shared" si="1"/>
        <v>0</v>
      </c>
      <c r="K19" s="330" t="s">
        <v>87</v>
      </c>
      <c r="L19" s="331">
        <v>3.27</v>
      </c>
      <c r="M19" s="332"/>
      <c r="N19" s="331" t="s">
        <v>79</v>
      </c>
      <c r="O19" s="333">
        <f t="shared" si="2"/>
        <v>0</v>
      </c>
      <c r="P19" s="330" t="s">
        <v>87</v>
      </c>
      <c r="Q19" s="331">
        <v>3.27</v>
      </c>
      <c r="R19" s="332"/>
      <c r="S19" s="331" t="s">
        <v>79</v>
      </c>
      <c r="T19" s="333">
        <f t="shared" si="3"/>
        <v>0</v>
      </c>
      <c r="U19" s="330" t="s">
        <v>87</v>
      </c>
      <c r="V19" s="331">
        <v>3.27</v>
      </c>
      <c r="W19" s="332"/>
      <c r="X19" s="331" t="s">
        <v>79</v>
      </c>
      <c r="Y19" s="333">
        <f t="shared" si="4"/>
        <v>0</v>
      </c>
      <c r="Z19" s="330" t="s">
        <v>87</v>
      </c>
      <c r="AA19" s="331">
        <v>3.27</v>
      </c>
      <c r="AB19" s="332"/>
      <c r="AC19" s="331" t="s">
        <v>79</v>
      </c>
      <c r="AD19" s="333">
        <f t="shared" si="5"/>
        <v>0</v>
      </c>
    </row>
    <row r="20" spans="1:33" ht="24" hidden="1" customHeight="1">
      <c r="A20" s="330" t="s">
        <v>88</v>
      </c>
      <c r="B20" s="331">
        <v>3.13</v>
      </c>
      <c r="C20" s="332">
        <f>'4.1 ปริมาณขยะ'!B10</f>
        <v>0</v>
      </c>
      <c r="D20" s="331" t="s">
        <v>79</v>
      </c>
      <c r="E20" s="333">
        <f t="shared" si="0"/>
        <v>0</v>
      </c>
      <c r="F20" s="330" t="s">
        <v>88</v>
      </c>
      <c r="G20" s="331">
        <v>3.13</v>
      </c>
      <c r="H20" s="332">
        <f>'4.1 ปริมาณขยะ'!D10</f>
        <v>0</v>
      </c>
      <c r="I20" s="331" t="s">
        <v>79</v>
      </c>
      <c r="J20" s="333">
        <f t="shared" si="1"/>
        <v>0</v>
      </c>
      <c r="K20" s="330" t="s">
        <v>88</v>
      </c>
      <c r="L20" s="331">
        <v>3.13</v>
      </c>
      <c r="M20" s="332"/>
      <c r="N20" s="331" t="s">
        <v>79</v>
      </c>
      <c r="O20" s="333">
        <f t="shared" si="2"/>
        <v>0</v>
      </c>
      <c r="P20" s="330" t="s">
        <v>88</v>
      </c>
      <c r="Q20" s="331">
        <v>3.13</v>
      </c>
      <c r="R20" s="332"/>
      <c r="S20" s="331" t="s">
        <v>79</v>
      </c>
      <c r="T20" s="333">
        <f t="shared" si="3"/>
        <v>0</v>
      </c>
      <c r="U20" s="330" t="s">
        <v>88</v>
      </c>
      <c r="V20" s="331">
        <v>3.13</v>
      </c>
      <c r="W20" s="332"/>
      <c r="X20" s="331" t="s">
        <v>79</v>
      </c>
      <c r="Y20" s="333">
        <f t="shared" si="4"/>
        <v>0</v>
      </c>
      <c r="Z20" s="330" t="s">
        <v>88</v>
      </c>
      <c r="AA20" s="331">
        <v>3.13</v>
      </c>
      <c r="AB20" s="332"/>
      <c r="AC20" s="331" t="s">
        <v>79</v>
      </c>
      <c r="AD20" s="333">
        <f t="shared" si="5"/>
        <v>0</v>
      </c>
    </row>
    <row r="21" spans="1:33" ht="24" hidden="1" customHeight="1">
      <c r="A21" s="330" t="s">
        <v>89</v>
      </c>
      <c r="B21" s="331">
        <v>1.1870000000000001</v>
      </c>
      <c r="C21" s="332">
        <f>'4.1 ปริมาณขยะ'!B11</f>
        <v>0</v>
      </c>
      <c r="D21" s="331" t="s">
        <v>79</v>
      </c>
      <c r="E21" s="333">
        <f t="shared" si="0"/>
        <v>0</v>
      </c>
      <c r="F21" s="330" t="s">
        <v>89</v>
      </c>
      <c r="G21" s="331">
        <v>1.1870000000000001</v>
      </c>
      <c r="H21" s="332">
        <f>'4.1 ปริมาณขยะ'!D11</f>
        <v>0</v>
      </c>
      <c r="I21" s="331" t="s">
        <v>79</v>
      </c>
      <c r="J21" s="333">
        <f t="shared" si="1"/>
        <v>0</v>
      </c>
      <c r="K21" s="330" t="s">
        <v>89</v>
      </c>
      <c r="L21" s="331">
        <v>1.1870000000000001</v>
      </c>
      <c r="M21" s="332"/>
      <c r="N21" s="331" t="s">
        <v>79</v>
      </c>
      <c r="O21" s="333">
        <f t="shared" si="2"/>
        <v>0</v>
      </c>
      <c r="P21" s="330" t="s">
        <v>89</v>
      </c>
      <c r="Q21" s="331">
        <v>1.1870000000000001</v>
      </c>
      <c r="R21" s="332"/>
      <c r="S21" s="331" t="s">
        <v>79</v>
      </c>
      <c r="T21" s="333">
        <f t="shared" si="3"/>
        <v>0</v>
      </c>
      <c r="U21" s="330" t="s">
        <v>89</v>
      </c>
      <c r="V21" s="331">
        <v>1.1870000000000001</v>
      </c>
      <c r="W21" s="332"/>
      <c r="X21" s="331" t="s">
        <v>79</v>
      </c>
      <c r="Y21" s="333">
        <f t="shared" si="4"/>
        <v>0</v>
      </c>
      <c r="Z21" s="330" t="s">
        <v>89</v>
      </c>
      <c r="AA21" s="331">
        <v>1.1870000000000001</v>
      </c>
      <c r="AB21" s="332"/>
      <c r="AC21" s="331" t="s">
        <v>79</v>
      </c>
      <c r="AD21" s="333">
        <f t="shared" si="5"/>
        <v>0</v>
      </c>
    </row>
    <row r="22" spans="1:33" ht="24" customHeight="1">
      <c r="A22" s="330" t="s">
        <v>90</v>
      </c>
      <c r="B22" s="331">
        <v>4.4314999999999998</v>
      </c>
      <c r="C22" s="332">
        <f>'4.1 ปริมาณขยะ'!B5</f>
        <v>7.2</v>
      </c>
      <c r="D22" s="331" t="s">
        <v>79</v>
      </c>
      <c r="E22" s="333">
        <f t="shared" si="0"/>
        <v>31.9068</v>
      </c>
      <c r="F22" s="330" t="s">
        <v>90</v>
      </c>
      <c r="G22" s="331">
        <v>4.4314999999999998</v>
      </c>
      <c r="H22" s="332">
        <f>'4.1 ปริมาณขยะ'!D5</f>
        <v>6.9</v>
      </c>
      <c r="I22" s="331" t="s">
        <v>79</v>
      </c>
      <c r="J22" s="333">
        <f t="shared" si="1"/>
        <v>30.577349999999999</v>
      </c>
      <c r="K22" s="330" t="s">
        <v>90</v>
      </c>
      <c r="L22" s="331">
        <v>4.4314999999999998</v>
      </c>
      <c r="M22" s="332">
        <f>'4.1 ปริมาณขยะ'!F5</f>
        <v>5.3</v>
      </c>
      <c r="N22" s="331" t="s">
        <v>79</v>
      </c>
      <c r="O22" s="333">
        <f t="shared" si="2"/>
        <v>23.486949999999997</v>
      </c>
      <c r="P22" s="330" t="s">
        <v>90</v>
      </c>
      <c r="Q22" s="331">
        <v>4.4314999999999998</v>
      </c>
      <c r="R22" s="332">
        <f>'4.1 ปริมาณขยะ'!H5</f>
        <v>5.2</v>
      </c>
      <c r="S22" s="331" t="s">
        <v>79</v>
      </c>
      <c r="T22" s="333">
        <f t="shared" si="3"/>
        <v>23.043800000000001</v>
      </c>
      <c r="U22" s="330" t="s">
        <v>90</v>
      </c>
      <c r="V22" s="331">
        <v>4.4314999999999998</v>
      </c>
      <c r="W22" s="332">
        <f>'4.1 ปริมาณขยะ'!J5</f>
        <v>2.5</v>
      </c>
      <c r="X22" s="331" t="s">
        <v>79</v>
      </c>
      <c r="Y22" s="333">
        <f t="shared" si="4"/>
        <v>11.078749999999999</v>
      </c>
      <c r="Z22" s="330" t="s">
        <v>90</v>
      </c>
      <c r="AA22" s="331">
        <v>4.4314999999999998</v>
      </c>
      <c r="AB22" s="332">
        <f>'4.1 ปริมาณขยะ'!L5</f>
        <v>4.5</v>
      </c>
      <c r="AC22" s="331" t="s">
        <v>79</v>
      </c>
      <c r="AD22" s="333">
        <f t="shared" si="5"/>
        <v>19.941749999999999</v>
      </c>
    </row>
    <row r="23" spans="1:33" ht="24" hidden="1" customHeight="1">
      <c r="A23" s="330" t="s">
        <v>91</v>
      </c>
      <c r="B23" s="331">
        <v>2.2970999999999999</v>
      </c>
      <c r="C23" s="332">
        <f>'4.1 ปริมาณขยะ'!B13</f>
        <v>0</v>
      </c>
      <c r="D23" s="331" t="s">
        <v>79</v>
      </c>
      <c r="E23" s="333">
        <f t="shared" si="0"/>
        <v>0</v>
      </c>
      <c r="F23" s="330" t="s">
        <v>91</v>
      </c>
      <c r="G23" s="331">
        <v>2.2970999999999999</v>
      </c>
      <c r="H23" s="332">
        <f>'4.1 ปริมาณขยะ'!D13</f>
        <v>0</v>
      </c>
      <c r="I23" s="331" t="s">
        <v>79</v>
      </c>
      <c r="J23" s="333">
        <f t="shared" si="1"/>
        <v>0</v>
      </c>
      <c r="K23" s="330" t="s">
        <v>91</v>
      </c>
      <c r="L23" s="331">
        <v>2.2970999999999999</v>
      </c>
      <c r="M23" s="332"/>
      <c r="N23" s="331" t="s">
        <v>79</v>
      </c>
      <c r="O23" s="333">
        <f t="shared" si="2"/>
        <v>0</v>
      </c>
      <c r="P23" s="330" t="s">
        <v>91</v>
      </c>
      <c r="Q23" s="331">
        <v>2.2970999999999999</v>
      </c>
      <c r="R23" s="332"/>
      <c r="S23" s="331" t="s">
        <v>79</v>
      </c>
      <c r="T23" s="333">
        <f t="shared" si="3"/>
        <v>0</v>
      </c>
      <c r="U23" s="330" t="s">
        <v>91</v>
      </c>
      <c r="V23" s="331">
        <v>2.2970999999999999</v>
      </c>
      <c r="W23" s="332"/>
      <c r="X23" s="331" t="s">
        <v>79</v>
      </c>
      <c r="Y23" s="333">
        <f t="shared" si="4"/>
        <v>0</v>
      </c>
      <c r="Z23" s="330" t="s">
        <v>91</v>
      </c>
      <c r="AA23" s="331">
        <v>2.2970999999999999</v>
      </c>
      <c r="AB23" s="332"/>
      <c r="AC23" s="331" t="s">
        <v>79</v>
      </c>
      <c r="AD23" s="333">
        <f t="shared" si="5"/>
        <v>0</v>
      </c>
    </row>
    <row r="24" spans="1:33" ht="24" hidden="1" customHeight="1">
      <c r="A24" s="330" t="s">
        <v>92</v>
      </c>
      <c r="B24" s="331">
        <v>2.399</v>
      </c>
      <c r="C24" s="332">
        <f>'4.1 ปริมาณขยะ'!B14</f>
        <v>0</v>
      </c>
      <c r="D24" s="331" t="s">
        <v>79</v>
      </c>
      <c r="E24" s="333">
        <f>B24*C24</f>
        <v>0</v>
      </c>
      <c r="F24" s="330" t="s">
        <v>92</v>
      </c>
      <c r="G24" s="331">
        <v>2.399</v>
      </c>
      <c r="H24" s="332">
        <f>'4.1 ปริมาณขยะ'!D14</f>
        <v>0</v>
      </c>
      <c r="I24" s="331" t="s">
        <v>79</v>
      </c>
      <c r="J24" s="333">
        <f>G24*H24</f>
        <v>0</v>
      </c>
      <c r="K24" s="330" t="s">
        <v>92</v>
      </c>
      <c r="L24" s="331">
        <v>2.399</v>
      </c>
      <c r="M24" s="332"/>
      <c r="N24" s="331" t="s">
        <v>79</v>
      </c>
      <c r="O24" s="333">
        <f>L24*M24</f>
        <v>0</v>
      </c>
      <c r="P24" s="330" t="s">
        <v>92</v>
      </c>
      <c r="Q24" s="331">
        <v>2.399</v>
      </c>
      <c r="R24" s="332"/>
      <c r="S24" s="331" t="s">
        <v>79</v>
      </c>
      <c r="T24" s="333">
        <f>Q24*R24</f>
        <v>0</v>
      </c>
      <c r="U24" s="330" t="s">
        <v>92</v>
      </c>
      <c r="V24" s="331">
        <v>2.399</v>
      </c>
      <c r="W24" s="332"/>
      <c r="X24" s="331" t="s">
        <v>79</v>
      </c>
      <c r="Y24" s="333">
        <f>V24*W24</f>
        <v>0</v>
      </c>
      <c r="Z24" s="330" t="s">
        <v>92</v>
      </c>
      <c r="AA24" s="331">
        <v>2.399</v>
      </c>
      <c r="AB24" s="332"/>
      <c r="AC24" s="331" t="s">
        <v>79</v>
      </c>
      <c r="AD24" s="333">
        <f>AA24*AB24</f>
        <v>0</v>
      </c>
    </row>
    <row r="25" spans="1:33" ht="24" hidden="1" customHeight="1">
      <c r="A25" s="330" t="s">
        <v>93</v>
      </c>
      <c r="B25" s="331">
        <v>1.52</v>
      </c>
      <c r="C25" s="332">
        <f>'4.1 ปริมาณขยะ'!B15</f>
        <v>0</v>
      </c>
      <c r="D25" s="331" t="s">
        <v>79</v>
      </c>
      <c r="E25" s="333">
        <f t="shared" si="0"/>
        <v>0</v>
      </c>
      <c r="F25" s="330" t="s">
        <v>93</v>
      </c>
      <c r="G25" s="331">
        <v>1.52</v>
      </c>
      <c r="H25" s="332">
        <f>'4.1 ปริมาณขยะ'!D15</f>
        <v>0</v>
      </c>
      <c r="I25" s="331" t="s">
        <v>79</v>
      </c>
      <c r="J25" s="333">
        <f t="shared" si="1"/>
        <v>0</v>
      </c>
      <c r="K25" s="330" t="s">
        <v>93</v>
      </c>
      <c r="L25" s="331">
        <v>1.52</v>
      </c>
      <c r="M25" s="332"/>
      <c r="N25" s="331" t="s">
        <v>79</v>
      </c>
      <c r="O25" s="333">
        <f t="shared" si="2"/>
        <v>0</v>
      </c>
      <c r="P25" s="330" t="s">
        <v>93</v>
      </c>
      <c r="Q25" s="331">
        <v>1.52</v>
      </c>
      <c r="R25" s="332"/>
      <c r="S25" s="331" t="s">
        <v>79</v>
      </c>
      <c r="T25" s="333">
        <f t="shared" si="3"/>
        <v>0</v>
      </c>
      <c r="U25" s="330" t="s">
        <v>93</v>
      </c>
      <c r="V25" s="331">
        <v>1.52</v>
      </c>
      <c r="W25" s="332"/>
      <c r="X25" s="331" t="s">
        <v>79</v>
      </c>
      <c r="Y25" s="333">
        <f t="shared" ref="Y25:Y27" si="6">V25*W25</f>
        <v>0</v>
      </c>
      <c r="Z25" s="330" t="s">
        <v>93</v>
      </c>
      <c r="AA25" s="331">
        <v>1.52</v>
      </c>
      <c r="AB25" s="332"/>
      <c r="AC25" s="331" t="s">
        <v>79</v>
      </c>
      <c r="AD25" s="333">
        <f t="shared" ref="AD25:AD27" si="7">AA25*AB25</f>
        <v>0</v>
      </c>
    </row>
    <row r="26" spans="1:33" ht="24" customHeight="1">
      <c r="A26" s="330" t="s">
        <v>94</v>
      </c>
      <c r="B26" s="331">
        <v>3.77</v>
      </c>
      <c r="C26" s="332">
        <f>'4.1 ปริมาณขยะ'!B6</f>
        <v>25</v>
      </c>
      <c r="D26" s="331" t="s">
        <v>79</v>
      </c>
      <c r="E26" s="333">
        <f t="shared" si="0"/>
        <v>94.25</v>
      </c>
      <c r="F26" s="330" t="s">
        <v>94</v>
      </c>
      <c r="G26" s="331">
        <v>3.77</v>
      </c>
      <c r="H26" s="332">
        <f>'4.1 ปริมาณขยะ'!D6</f>
        <v>24.8</v>
      </c>
      <c r="I26" s="331" t="s">
        <v>79</v>
      </c>
      <c r="J26" s="333">
        <f t="shared" si="1"/>
        <v>93.496000000000009</v>
      </c>
      <c r="K26" s="330" t="s">
        <v>94</v>
      </c>
      <c r="L26" s="331">
        <v>3.77</v>
      </c>
      <c r="M26" s="332">
        <f>'4.1 ปริมาณขยะ'!F6</f>
        <v>21</v>
      </c>
      <c r="N26" s="331" t="s">
        <v>79</v>
      </c>
      <c r="O26" s="333">
        <f t="shared" si="2"/>
        <v>79.17</v>
      </c>
      <c r="P26" s="330" t="s">
        <v>94</v>
      </c>
      <c r="Q26" s="331">
        <v>3.77</v>
      </c>
      <c r="R26" s="332">
        <f>'4.1 ปริมาณขยะ'!H6</f>
        <v>20.2</v>
      </c>
      <c r="S26" s="331" t="s">
        <v>79</v>
      </c>
      <c r="T26" s="333">
        <f t="shared" si="3"/>
        <v>76.153999999999996</v>
      </c>
      <c r="U26" s="330" t="s">
        <v>94</v>
      </c>
      <c r="V26" s="331">
        <v>3.77</v>
      </c>
      <c r="W26" s="332">
        <f>'4.1 ปริมาณขยะ'!J6</f>
        <v>24.5</v>
      </c>
      <c r="X26" s="331" t="s">
        <v>79</v>
      </c>
      <c r="Y26" s="333">
        <f t="shared" si="6"/>
        <v>92.364999999999995</v>
      </c>
      <c r="Z26" s="330" t="s">
        <v>94</v>
      </c>
      <c r="AA26" s="331">
        <v>3.77</v>
      </c>
      <c r="AB26" s="332">
        <f>'4.1 ปริมาณขยะ'!L6</f>
        <v>23.2</v>
      </c>
      <c r="AC26" s="331" t="s">
        <v>79</v>
      </c>
      <c r="AD26" s="333">
        <f t="shared" si="7"/>
        <v>87.463999999999999</v>
      </c>
    </row>
    <row r="27" spans="1:33" ht="24" hidden="1" customHeight="1">
      <c r="A27" s="330" t="s">
        <v>95</v>
      </c>
      <c r="B27" s="331">
        <v>1.617</v>
      </c>
      <c r="C27" s="332">
        <f>'4.1 ปริมาณขยะ'!B17</f>
        <v>0</v>
      </c>
      <c r="D27" s="331" t="s">
        <v>79</v>
      </c>
      <c r="E27" s="333">
        <f t="shared" si="0"/>
        <v>0</v>
      </c>
      <c r="F27" s="330" t="s">
        <v>95</v>
      </c>
      <c r="G27" s="331">
        <v>1.617</v>
      </c>
      <c r="H27" s="332">
        <f>'4.1 ปริมาณขยะ'!D17</f>
        <v>0</v>
      </c>
      <c r="I27" s="331" t="s">
        <v>79</v>
      </c>
      <c r="J27" s="333">
        <f t="shared" si="1"/>
        <v>0</v>
      </c>
      <c r="K27" s="330" t="s">
        <v>95</v>
      </c>
      <c r="L27" s="331">
        <v>1.617</v>
      </c>
      <c r="M27" s="332"/>
      <c r="N27" s="331" t="s">
        <v>79</v>
      </c>
      <c r="O27" s="333">
        <f t="shared" si="2"/>
        <v>0</v>
      </c>
      <c r="P27" s="330" t="s">
        <v>95</v>
      </c>
      <c r="Q27" s="331">
        <v>1.617</v>
      </c>
      <c r="R27" s="332"/>
      <c r="S27" s="331" t="s">
        <v>79</v>
      </c>
      <c r="T27" s="333">
        <f t="shared" si="3"/>
        <v>0</v>
      </c>
      <c r="U27" s="330" t="s">
        <v>95</v>
      </c>
      <c r="V27" s="331">
        <v>1.617</v>
      </c>
      <c r="W27" s="332"/>
      <c r="X27" s="331" t="s">
        <v>79</v>
      </c>
      <c r="Y27" s="333">
        <f t="shared" si="6"/>
        <v>0</v>
      </c>
      <c r="Z27" s="330" t="s">
        <v>95</v>
      </c>
      <c r="AA27" s="331">
        <v>1.617</v>
      </c>
      <c r="AB27" s="332"/>
      <c r="AC27" s="331" t="s">
        <v>79</v>
      </c>
      <c r="AD27" s="333">
        <f t="shared" si="7"/>
        <v>0</v>
      </c>
    </row>
    <row r="28" spans="1:33" ht="24" hidden="1" customHeight="1">
      <c r="A28" s="330" t="s">
        <v>96</v>
      </c>
      <c r="B28" s="331">
        <v>1.6861999999999999</v>
      </c>
      <c r="C28" s="332">
        <f>'4.1 ปริมาณขยะ'!B18</f>
        <v>0</v>
      </c>
      <c r="D28" s="331" t="s">
        <v>79</v>
      </c>
      <c r="E28" s="333">
        <f>B28*C28</f>
        <v>0</v>
      </c>
      <c r="F28" s="330" t="s">
        <v>96</v>
      </c>
      <c r="G28" s="331">
        <v>1.6861999999999999</v>
      </c>
      <c r="H28" s="332">
        <f>'4.1 ปริมาณขยะ'!D18</f>
        <v>0</v>
      </c>
      <c r="I28" s="331" t="s">
        <v>79</v>
      </c>
      <c r="J28" s="333">
        <f>G28*H28</f>
        <v>0</v>
      </c>
      <c r="K28" s="330" t="s">
        <v>96</v>
      </c>
      <c r="L28" s="331">
        <v>1.6861999999999999</v>
      </c>
      <c r="M28" s="332"/>
      <c r="N28" s="331" t="s">
        <v>79</v>
      </c>
      <c r="O28" s="333">
        <f>L28*M28</f>
        <v>0</v>
      </c>
      <c r="P28" s="330" t="s">
        <v>96</v>
      </c>
      <c r="Q28" s="331">
        <v>1.6861999999999999</v>
      </c>
      <c r="R28" s="332"/>
      <c r="S28" s="331" t="s">
        <v>79</v>
      </c>
      <c r="T28" s="333">
        <f>Q28*R28</f>
        <v>0</v>
      </c>
      <c r="U28" s="330" t="s">
        <v>96</v>
      </c>
      <c r="V28" s="331">
        <v>1.6861999999999999</v>
      </c>
      <c r="W28" s="332"/>
      <c r="X28" s="331" t="s">
        <v>79</v>
      </c>
      <c r="Y28" s="333">
        <f>V28*W28</f>
        <v>0</v>
      </c>
      <c r="Z28" s="330" t="s">
        <v>96</v>
      </c>
      <c r="AA28" s="331">
        <v>1.6861999999999999</v>
      </c>
      <c r="AB28" s="332"/>
      <c r="AC28" s="331" t="s">
        <v>79</v>
      </c>
      <c r="AD28" s="333">
        <f>AA28*AB28</f>
        <v>0</v>
      </c>
    </row>
    <row r="29" spans="1:33" ht="24" hidden="1" customHeight="1">
      <c r="A29" s="330" t="s">
        <v>97</v>
      </c>
      <c r="B29" s="331">
        <v>1.76</v>
      </c>
      <c r="C29" s="332">
        <f>'4.1 ปริมาณขยะ'!B19</f>
        <v>0</v>
      </c>
      <c r="D29" s="331" t="s">
        <v>79</v>
      </c>
      <c r="E29" s="333">
        <f>B29*C29</f>
        <v>0</v>
      </c>
      <c r="F29" s="330" t="s">
        <v>97</v>
      </c>
      <c r="G29" s="331">
        <v>1.76</v>
      </c>
      <c r="H29" s="332">
        <f>'4.1 ปริมาณขยะ'!D19</f>
        <v>0</v>
      </c>
      <c r="I29" s="331" t="s">
        <v>79</v>
      </c>
      <c r="J29" s="333">
        <f>G29*H29</f>
        <v>0</v>
      </c>
      <c r="K29" s="330" t="s">
        <v>97</v>
      </c>
      <c r="L29" s="331">
        <v>1.76</v>
      </c>
      <c r="M29" s="332"/>
      <c r="N29" s="331" t="s">
        <v>79</v>
      </c>
      <c r="O29" s="333">
        <f>L29*M29</f>
        <v>0</v>
      </c>
      <c r="P29" s="330" t="s">
        <v>97</v>
      </c>
      <c r="Q29" s="331">
        <v>1.76</v>
      </c>
      <c r="R29" s="332"/>
      <c r="S29" s="331" t="s">
        <v>79</v>
      </c>
      <c r="T29" s="333">
        <f>Q29*R29</f>
        <v>0</v>
      </c>
      <c r="U29" s="330" t="s">
        <v>97</v>
      </c>
      <c r="V29" s="331">
        <v>1.76</v>
      </c>
      <c r="W29" s="332"/>
      <c r="X29" s="331" t="s">
        <v>79</v>
      </c>
      <c r="Y29" s="333">
        <f>V29*W29</f>
        <v>0</v>
      </c>
      <c r="Z29" s="330" t="s">
        <v>97</v>
      </c>
      <c r="AA29" s="331">
        <v>1.76</v>
      </c>
      <c r="AB29" s="332"/>
      <c r="AC29" s="331" t="s">
        <v>79</v>
      </c>
      <c r="AD29" s="333">
        <f>AA29*AB29</f>
        <v>0</v>
      </c>
    </row>
    <row r="30" spans="1:33" ht="24" customHeight="1">
      <c r="A30" s="330" t="s">
        <v>145</v>
      </c>
      <c r="B30" s="331">
        <v>2.5299999999999998</v>
      </c>
      <c r="C30" s="332">
        <f>'4.1 ปริมาณขยะ'!B7</f>
        <v>710.5</v>
      </c>
      <c r="D30" s="331" t="s">
        <v>79</v>
      </c>
      <c r="E30" s="333">
        <f>B30*C30</f>
        <v>1797.5649999999998</v>
      </c>
      <c r="F30" s="330" t="s">
        <v>145</v>
      </c>
      <c r="G30" s="331">
        <v>2.5299999999999998</v>
      </c>
      <c r="H30" s="332">
        <f>'4.1 ปริมาณขยะ'!D7</f>
        <v>709.5</v>
      </c>
      <c r="I30" s="331" t="s">
        <v>79</v>
      </c>
      <c r="J30" s="333">
        <f>G30*H30</f>
        <v>1795.0349999999999</v>
      </c>
      <c r="K30" s="330" t="s">
        <v>145</v>
      </c>
      <c r="L30" s="331">
        <v>2.5299999999999998</v>
      </c>
      <c r="M30" s="332">
        <f>'4.1 ปริมาณขยะ'!F7</f>
        <v>694</v>
      </c>
      <c r="N30" s="331" t="s">
        <v>79</v>
      </c>
      <c r="O30" s="333">
        <f>L30*M30</f>
        <v>1755.82</v>
      </c>
      <c r="P30" s="330" t="s">
        <v>145</v>
      </c>
      <c r="Q30" s="331">
        <v>2.5299999999999998</v>
      </c>
      <c r="R30" s="332">
        <f>'4.1 ปริมาณขยะ'!H7</f>
        <v>690</v>
      </c>
      <c r="S30" s="331" t="s">
        <v>79</v>
      </c>
      <c r="T30" s="333">
        <f>Q30*R30</f>
        <v>1745.6999999999998</v>
      </c>
      <c r="U30" s="330" t="s">
        <v>145</v>
      </c>
      <c r="V30" s="331">
        <v>2.5299999999999998</v>
      </c>
      <c r="W30" s="332">
        <f>'4.1 ปริมาณขยะ'!J7</f>
        <v>711</v>
      </c>
      <c r="X30" s="331" t="s">
        <v>79</v>
      </c>
      <c r="Y30" s="333">
        <f>V30*W30</f>
        <v>1798.83</v>
      </c>
      <c r="Z30" s="330" t="s">
        <v>145</v>
      </c>
      <c r="AA30" s="331">
        <v>2.5299999999999998</v>
      </c>
      <c r="AB30" s="332">
        <f>'4.1 ปริมาณขยะ'!L7</f>
        <v>690</v>
      </c>
      <c r="AC30" s="331" t="s">
        <v>79</v>
      </c>
      <c r="AD30" s="333">
        <f>AA30*AB30</f>
        <v>1745.6999999999998</v>
      </c>
    </row>
    <row r="31" spans="1:33" s="148" customFormat="1" ht="35.1" customHeight="1">
      <c r="A31" s="323" t="s">
        <v>98</v>
      </c>
      <c r="B31" s="324"/>
      <c r="C31" s="324"/>
      <c r="D31" s="324"/>
      <c r="E31" s="325">
        <f>SUM(E14:E30)</f>
        <v>2111.8757999999998</v>
      </c>
      <c r="F31" s="323" t="s">
        <v>98</v>
      </c>
      <c r="G31" s="324"/>
      <c r="H31" s="324"/>
      <c r="I31" s="324"/>
      <c r="J31" s="325">
        <f>SUM(J14:J30)</f>
        <v>2106.5254999999997</v>
      </c>
      <c r="K31" s="323" t="s">
        <v>98</v>
      </c>
      <c r="L31" s="324"/>
      <c r="M31" s="324"/>
      <c r="N31" s="324"/>
      <c r="O31" s="326">
        <f>SUM(O14:O30)</f>
        <v>1911.5949499999999</v>
      </c>
      <c r="P31" s="323" t="s">
        <v>98</v>
      </c>
      <c r="Q31" s="324"/>
      <c r="R31" s="324"/>
      <c r="S31" s="324"/>
      <c r="T31" s="326">
        <f>SUM(T14:T30)</f>
        <v>1895.0647999999999</v>
      </c>
      <c r="U31" s="323" t="s">
        <v>98</v>
      </c>
      <c r="V31" s="324"/>
      <c r="W31" s="324"/>
      <c r="X31" s="324"/>
      <c r="Y31" s="326">
        <f>SUM(Y14:Y30)</f>
        <v>1940.6367499999999</v>
      </c>
      <c r="Z31" s="323" t="s">
        <v>98</v>
      </c>
      <c r="AA31" s="324"/>
      <c r="AB31" s="324"/>
      <c r="AC31" s="324"/>
      <c r="AD31" s="326">
        <f>SUM(AD14:AD30)</f>
        <v>1907.6992499999999</v>
      </c>
    </row>
    <row r="32" spans="1:33" ht="35.1" customHeight="1">
      <c r="A32" s="334" t="s">
        <v>99</v>
      </c>
      <c r="B32" s="335"/>
      <c r="C32" s="336"/>
      <c r="D32" s="336"/>
      <c r="E32" s="336"/>
      <c r="F32" s="334" t="s">
        <v>99</v>
      </c>
      <c r="G32" s="335"/>
      <c r="H32" s="336"/>
      <c r="I32" s="336"/>
      <c r="J32" s="336"/>
      <c r="K32" s="334" t="s">
        <v>99</v>
      </c>
      <c r="L32" s="335"/>
      <c r="M32" s="336"/>
      <c r="N32" s="336"/>
      <c r="O32" s="336"/>
      <c r="P32" s="334" t="s">
        <v>99</v>
      </c>
      <c r="Q32" s="335"/>
      <c r="R32" s="336"/>
      <c r="S32" s="336"/>
      <c r="T32" s="336"/>
      <c r="U32" s="334" t="s">
        <v>99</v>
      </c>
      <c r="V32" s="335"/>
      <c r="W32" s="336"/>
      <c r="X32" s="336"/>
      <c r="Y32" s="336"/>
      <c r="Z32" s="334" t="s">
        <v>99</v>
      </c>
      <c r="AA32" s="335"/>
      <c r="AB32" s="336"/>
      <c r="AC32" s="336"/>
      <c r="AD32" s="336"/>
      <c r="AG32" s="106" t="s">
        <v>100</v>
      </c>
    </row>
    <row r="33" spans="1:36" s="148" customFormat="1" ht="24" customHeight="1">
      <c r="A33" s="320" t="s">
        <v>54</v>
      </c>
      <c r="B33" s="317">
        <v>2.7446000000000002</v>
      </c>
      <c r="C33" s="337">
        <f>'3.1 เชื้อเพลิง'!C6</f>
        <v>1382.2899999999997</v>
      </c>
      <c r="D33" s="317" t="s">
        <v>101</v>
      </c>
      <c r="E33" s="319">
        <f>B33*C33</f>
        <v>3793.8331339999995</v>
      </c>
      <c r="F33" s="320" t="s">
        <v>54</v>
      </c>
      <c r="G33" s="317">
        <v>2.7446000000000002</v>
      </c>
      <c r="H33" s="337">
        <f>'3.1 เชื้อเพลิง'!C8</f>
        <v>898.5200000000001</v>
      </c>
      <c r="I33" s="317" t="s">
        <v>101</v>
      </c>
      <c r="J33" s="319">
        <f>G33*H33</f>
        <v>2466.0779920000004</v>
      </c>
      <c r="K33" s="320" t="s">
        <v>54</v>
      </c>
      <c r="L33" s="317">
        <v>2.7446000000000002</v>
      </c>
      <c r="M33" s="337">
        <f>'3.1 เชื้อเพลิง'!C10</f>
        <v>1477.1200000000001</v>
      </c>
      <c r="N33" s="317" t="s">
        <v>101</v>
      </c>
      <c r="O33" s="319">
        <f>L33*M33</f>
        <v>4054.1035520000005</v>
      </c>
      <c r="P33" s="320" t="s">
        <v>54</v>
      </c>
      <c r="Q33" s="317">
        <v>2.7446000000000002</v>
      </c>
      <c r="R33" s="338">
        <f>'3.1 เชื้อเพลิง'!C12</f>
        <v>1510.97</v>
      </c>
      <c r="S33" s="317" t="s">
        <v>101</v>
      </c>
      <c r="T33" s="319">
        <f>Q33*R33</f>
        <v>4147.0082620000003</v>
      </c>
      <c r="U33" s="320" t="s">
        <v>54</v>
      </c>
      <c r="V33" s="317">
        <v>2.7446000000000002</v>
      </c>
      <c r="W33" s="338">
        <f>'3.1 เชื้อเพลิง'!C14</f>
        <v>522.02</v>
      </c>
      <c r="X33" s="317" t="s">
        <v>101</v>
      </c>
      <c r="Y33" s="319">
        <f>V33*W33</f>
        <v>1432.7360920000001</v>
      </c>
      <c r="Z33" s="320" t="s">
        <v>54</v>
      </c>
      <c r="AA33" s="317">
        <v>2.7446000000000002</v>
      </c>
      <c r="AB33" s="338">
        <f>'3.1 เชื้อเพลิง'!C16</f>
        <v>1471.55</v>
      </c>
      <c r="AC33" s="317" t="s">
        <v>101</v>
      </c>
      <c r="AD33" s="319">
        <f>AA33*AB33</f>
        <v>4038.8161300000002</v>
      </c>
      <c r="AG33" s="148" t="s">
        <v>79</v>
      </c>
      <c r="AH33" s="148" t="s">
        <v>102</v>
      </c>
    </row>
    <row r="34" spans="1:36" s="148" customFormat="1" ht="24" customHeight="1">
      <c r="A34" s="320" t="s">
        <v>103</v>
      </c>
      <c r="B34" s="317">
        <v>0.78400000000000003</v>
      </c>
      <c r="C34" s="337">
        <f>'3.1 เชื้อเพลิง'!E6</f>
        <v>836.84</v>
      </c>
      <c r="D34" s="317" t="s">
        <v>101</v>
      </c>
      <c r="E34" s="319">
        <f>B34*C34</f>
        <v>656.08256000000006</v>
      </c>
      <c r="F34" s="320" t="s">
        <v>103</v>
      </c>
      <c r="G34" s="317">
        <v>0.78400000000000003</v>
      </c>
      <c r="H34" s="337">
        <f>'3.1 เชื้อเพลิง'!E8</f>
        <v>400</v>
      </c>
      <c r="I34" s="317" t="s">
        <v>101</v>
      </c>
      <c r="J34" s="319">
        <f>G34*H34</f>
        <v>313.60000000000002</v>
      </c>
      <c r="K34" s="320" t="s">
        <v>103</v>
      </c>
      <c r="L34" s="317">
        <v>0.78400000000000003</v>
      </c>
      <c r="M34" s="337">
        <f>'3.1 เชื้อเพลิง'!E10</f>
        <v>565.26</v>
      </c>
      <c r="N34" s="317" t="s">
        <v>101</v>
      </c>
      <c r="O34" s="319">
        <f>L34*M34</f>
        <v>443.16383999999999</v>
      </c>
      <c r="P34" s="320" t="s">
        <v>103</v>
      </c>
      <c r="Q34" s="317">
        <v>0.78400000000000003</v>
      </c>
      <c r="R34" s="338">
        <f>'3.1 เชื้อเพลิง'!E12</f>
        <v>456.71</v>
      </c>
      <c r="S34" s="317" t="s">
        <v>101</v>
      </c>
      <c r="T34" s="319">
        <f>Q34*R34</f>
        <v>358.06063999999998</v>
      </c>
      <c r="U34" s="320" t="s">
        <v>103</v>
      </c>
      <c r="V34" s="317">
        <v>0.78400000000000003</v>
      </c>
      <c r="W34" s="338">
        <f>'3.1 เชื้อเพลิง'!E14</f>
        <v>400</v>
      </c>
      <c r="X34" s="317" t="s">
        <v>101</v>
      </c>
      <c r="Y34" s="319">
        <f>V34*W34</f>
        <v>313.60000000000002</v>
      </c>
      <c r="Z34" s="320" t="s">
        <v>103</v>
      </c>
      <c r="AA34" s="317">
        <v>0.78400000000000003</v>
      </c>
      <c r="AB34" s="338">
        <f>'3.1 เชื้อเพลิง'!E16</f>
        <v>400</v>
      </c>
      <c r="AC34" s="317" t="s">
        <v>101</v>
      </c>
      <c r="AD34" s="319">
        <f>AA34*AB34</f>
        <v>313.60000000000002</v>
      </c>
      <c r="AF34" s="148" t="s">
        <v>215</v>
      </c>
      <c r="AG34" s="339">
        <v>0.68899999999999995</v>
      </c>
      <c r="AH34" s="339">
        <f>AG34/0.8786</f>
        <v>0.78420213976781228</v>
      </c>
      <c r="AJ34" s="340" t="s">
        <v>216</v>
      </c>
    </row>
    <row r="35" spans="1:36" s="148" customFormat="1" ht="24" customHeight="1">
      <c r="A35" s="320" t="s">
        <v>106</v>
      </c>
      <c r="B35" s="317">
        <v>2.93</v>
      </c>
      <c r="C35" s="341">
        <f>'3.1 เชื้อเพลิง'!G6</f>
        <v>314.87</v>
      </c>
      <c r="D35" s="317" t="s">
        <v>101</v>
      </c>
      <c r="E35" s="319">
        <f>B35*C35</f>
        <v>922.56910000000005</v>
      </c>
      <c r="F35" s="320" t="s">
        <v>106</v>
      </c>
      <c r="G35" s="317">
        <v>2.93</v>
      </c>
      <c r="H35" s="342">
        <f>'3.1 เชื้อเพลิง'!G8</f>
        <v>325.02</v>
      </c>
      <c r="I35" s="317" t="s">
        <v>101</v>
      </c>
      <c r="J35" s="319">
        <f>G35*H35</f>
        <v>952.30859999999996</v>
      </c>
      <c r="K35" s="320" t="s">
        <v>106</v>
      </c>
      <c r="L35" s="317">
        <v>2.93</v>
      </c>
      <c r="M35" s="342">
        <f>'3.1 เชื้อเพลิง'!G10</f>
        <v>275.81</v>
      </c>
      <c r="N35" s="317" t="s">
        <v>101</v>
      </c>
      <c r="O35" s="319">
        <f>L35*M35</f>
        <v>808.12330000000009</v>
      </c>
      <c r="P35" s="320" t="s">
        <v>106</v>
      </c>
      <c r="Q35" s="317">
        <v>2.93</v>
      </c>
      <c r="R35" s="342">
        <f>'3.1 เชื้อเพลิง'!G12</f>
        <v>164.64000000000001</v>
      </c>
      <c r="S35" s="317" t="s">
        <v>101</v>
      </c>
      <c r="T35" s="319">
        <f>Q35*R35</f>
        <v>482.39520000000005</v>
      </c>
      <c r="U35" s="320" t="s">
        <v>106</v>
      </c>
      <c r="V35" s="317">
        <v>2.93</v>
      </c>
      <c r="W35" s="342">
        <f>'3.1 เชื้อเพลิง'!G14</f>
        <v>344.53</v>
      </c>
      <c r="X35" s="317" t="s">
        <v>101</v>
      </c>
      <c r="Y35" s="319">
        <f>V35*W35</f>
        <v>1009.4729</v>
      </c>
      <c r="Z35" s="320" t="s">
        <v>106</v>
      </c>
      <c r="AA35" s="317">
        <v>2.93</v>
      </c>
      <c r="AB35" s="342">
        <f>'3.1 เชื้อเพลิง'!G16</f>
        <v>162.34</v>
      </c>
      <c r="AC35" s="317" t="s">
        <v>101</v>
      </c>
      <c r="AD35" s="319">
        <f>AA35*AB35</f>
        <v>475.65620000000001</v>
      </c>
    </row>
    <row r="36" spans="1:36" s="148" customFormat="1" ht="35.1" hidden="1" customHeight="1">
      <c r="A36" s="320" t="s">
        <v>107</v>
      </c>
      <c r="B36" s="317">
        <v>0.498</v>
      </c>
      <c r="C36" s="318"/>
      <c r="D36" s="317" t="s">
        <v>79</v>
      </c>
      <c r="E36" s="319">
        <f>B36*C36</f>
        <v>0</v>
      </c>
      <c r="F36" s="320" t="s">
        <v>107</v>
      </c>
      <c r="G36" s="317">
        <v>0.498</v>
      </c>
      <c r="H36" s="318"/>
      <c r="I36" s="317" t="s">
        <v>79</v>
      </c>
      <c r="J36" s="319">
        <f>G36*H36</f>
        <v>0</v>
      </c>
      <c r="K36" s="320" t="s">
        <v>107</v>
      </c>
      <c r="L36" s="317">
        <v>0.498</v>
      </c>
      <c r="M36" s="318"/>
      <c r="N36" s="317" t="s">
        <v>79</v>
      </c>
      <c r="O36" s="319">
        <f>L36*M36</f>
        <v>0</v>
      </c>
      <c r="P36" s="320" t="s">
        <v>107</v>
      </c>
      <c r="Q36" s="317">
        <v>0.498</v>
      </c>
      <c r="R36" s="318"/>
      <c r="S36" s="317" t="s">
        <v>79</v>
      </c>
      <c r="T36" s="319">
        <f>Q36*R36</f>
        <v>0</v>
      </c>
      <c r="U36" s="320" t="s">
        <v>107</v>
      </c>
      <c r="V36" s="317">
        <v>0.498</v>
      </c>
      <c r="W36" s="318"/>
      <c r="X36" s="317" t="s">
        <v>79</v>
      </c>
      <c r="Y36" s="319">
        <f>V36*W36</f>
        <v>0</v>
      </c>
      <c r="Z36" s="320" t="s">
        <v>107</v>
      </c>
      <c r="AA36" s="317">
        <v>0.498</v>
      </c>
      <c r="AB36" s="318"/>
      <c r="AC36" s="317" t="s">
        <v>79</v>
      </c>
      <c r="AD36" s="319">
        <f>AA36*AB36</f>
        <v>0</v>
      </c>
    </row>
    <row r="37" spans="1:36" s="148" customFormat="1" ht="35.1" customHeight="1">
      <c r="A37" s="323" t="s">
        <v>108</v>
      </c>
      <c r="B37" s="324"/>
      <c r="C37" s="324"/>
      <c r="D37" s="324"/>
      <c r="E37" s="325">
        <f>SUM(E33:E36)</f>
        <v>5372.4847939999991</v>
      </c>
      <c r="F37" s="323" t="s">
        <v>108</v>
      </c>
      <c r="G37" s="324"/>
      <c r="H37" s="324"/>
      <c r="I37" s="324"/>
      <c r="J37" s="325">
        <f>SUM(J33:J36)</f>
        <v>3731.9865920000002</v>
      </c>
      <c r="K37" s="323" t="s">
        <v>108</v>
      </c>
      <c r="L37" s="324"/>
      <c r="M37" s="324"/>
      <c r="N37" s="324"/>
      <c r="O37" s="326">
        <f>SUM(O33:O36)</f>
        <v>5305.3906920000009</v>
      </c>
      <c r="P37" s="323" t="s">
        <v>108</v>
      </c>
      <c r="Q37" s="324"/>
      <c r="R37" s="324"/>
      <c r="S37" s="324"/>
      <c r="T37" s="326">
        <f>SUM(T33:T36)</f>
        <v>4987.4641019999999</v>
      </c>
      <c r="U37" s="323" t="s">
        <v>108</v>
      </c>
      <c r="V37" s="324"/>
      <c r="W37" s="324"/>
      <c r="X37" s="324"/>
      <c r="Y37" s="326">
        <f>SUM(Y33:Y36)</f>
        <v>2755.8089920000002</v>
      </c>
      <c r="Z37" s="323" t="s">
        <v>108</v>
      </c>
      <c r="AA37" s="324"/>
      <c r="AB37" s="324"/>
      <c r="AC37" s="324"/>
      <c r="AD37" s="326">
        <f>SUM(AD33:AD36)</f>
        <v>4828.0723300000009</v>
      </c>
    </row>
    <row r="38" spans="1:36" ht="30" hidden="1" customHeight="1">
      <c r="A38" s="343" t="s">
        <v>109</v>
      </c>
      <c r="B38" s="344"/>
      <c r="C38" s="344"/>
      <c r="D38" s="344"/>
      <c r="E38" s="345"/>
      <c r="F38" s="343" t="s">
        <v>109</v>
      </c>
      <c r="G38" s="344"/>
      <c r="H38" s="344"/>
      <c r="I38" s="344"/>
      <c r="J38" s="345"/>
      <c r="K38" s="343" t="s">
        <v>109</v>
      </c>
      <c r="L38" s="344"/>
      <c r="M38" s="344"/>
      <c r="N38" s="344"/>
      <c r="O38" s="345"/>
      <c r="P38" s="343" t="s">
        <v>109</v>
      </c>
      <c r="Q38" s="344"/>
      <c r="R38" s="344"/>
      <c r="S38" s="344"/>
      <c r="T38" s="345"/>
      <c r="U38" s="343" t="s">
        <v>109</v>
      </c>
      <c r="V38" s="344"/>
      <c r="W38" s="344"/>
      <c r="X38" s="344"/>
      <c r="Y38" s="345"/>
      <c r="Z38" s="343" t="s">
        <v>109</v>
      </c>
      <c r="AA38" s="344"/>
      <c r="AB38" s="344"/>
      <c r="AC38" s="344"/>
      <c r="AD38" s="345"/>
    </row>
    <row r="39" spans="1:36" ht="30" hidden="1" customHeight="1">
      <c r="A39" s="330" t="s">
        <v>110</v>
      </c>
      <c r="B39" s="331">
        <v>0.20200000000000001</v>
      </c>
      <c r="C39" s="346"/>
      <c r="D39" s="331" t="s">
        <v>79</v>
      </c>
      <c r="E39" s="346">
        <f>B39*C39</f>
        <v>0</v>
      </c>
      <c r="F39" s="330" t="s">
        <v>110</v>
      </c>
      <c r="G39" s="331">
        <v>0.20200000000000001</v>
      </c>
      <c r="H39" s="346"/>
      <c r="I39" s="331" t="s">
        <v>79</v>
      </c>
      <c r="J39" s="346">
        <f>G39*H39</f>
        <v>0</v>
      </c>
      <c r="K39" s="330" t="s">
        <v>110</v>
      </c>
      <c r="L39" s="331">
        <v>0.20200000000000001</v>
      </c>
      <c r="M39" s="346"/>
      <c r="N39" s="331" t="s">
        <v>79</v>
      </c>
      <c r="O39" s="346">
        <f>L39*M39</f>
        <v>0</v>
      </c>
      <c r="P39" s="330" t="s">
        <v>110</v>
      </c>
      <c r="Q39" s="331">
        <v>0.20200000000000001</v>
      </c>
      <c r="R39" s="346"/>
      <c r="S39" s="331" t="s">
        <v>79</v>
      </c>
      <c r="T39" s="346">
        <f>Q39*R39</f>
        <v>0</v>
      </c>
      <c r="U39" s="330" t="s">
        <v>110</v>
      </c>
      <c r="V39" s="331">
        <v>0.20200000000000001</v>
      </c>
      <c r="W39" s="346"/>
      <c r="X39" s="331" t="s">
        <v>79</v>
      </c>
      <c r="Y39" s="346">
        <f>V39*W39</f>
        <v>0</v>
      </c>
      <c r="Z39" s="330" t="s">
        <v>110</v>
      </c>
      <c r="AA39" s="331">
        <v>0.20200000000000001</v>
      </c>
      <c r="AB39" s="346"/>
      <c r="AC39" s="331" t="s">
        <v>79</v>
      </c>
      <c r="AD39" s="346">
        <f>AA39*AB39</f>
        <v>0</v>
      </c>
    </row>
    <row r="40" spans="1:36" ht="30" hidden="1" customHeight="1">
      <c r="A40" s="330" t="s">
        <v>111</v>
      </c>
      <c r="B40" s="331">
        <v>0.93210000000000004</v>
      </c>
      <c r="C40" s="346"/>
      <c r="D40" s="331" t="s">
        <v>79</v>
      </c>
      <c r="E40" s="346">
        <f>B40*C40</f>
        <v>0</v>
      </c>
      <c r="F40" s="330" t="s">
        <v>111</v>
      </c>
      <c r="G40" s="331">
        <v>0.93210000000000004</v>
      </c>
      <c r="H40" s="346"/>
      <c r="I40" s="331" t="s">
        <v>79</v>
      </c>
      <c r="J40" s="346">
        <f>G40*H40</f>
        <v>0</v>
      </c>
      <c r="K40" s="330" t="s">
        <v>111</v>
      </c>
      <c r="L40" s="331">
        <v>0.93210000000000004</v>
      </c>
      <c r="M40" s="346"/>
      <c r="N40" s="331" t="s">
        <v>79</v>
      </c>
      <c r="O40" s="346">
        <f>L40*M40</f>
        <v>0</v>
      </c>
      <c r="P40" s="330" t="s">
        <v>111</v>
      </c>
      <c r="Q40" s="331">
        <v>0.93210000000000004</v>
      </c>
      <c r="R40" s="346"/>
      <c r="S40" s="331" t="s">
        <v>79</v>
      </c>
      <c r="T40" s="346">
        <f>Q40*R40</f>
        <v>0</v>
      </c>
      <c r="U40" s="330" t="s">
        <v>111</v>
      </c>
      <c r="V40" s="331">
        <v>0.93210000000000004</v>
      </c>
      <c r="W40" s="346"/>
      <c r="X40" s="331" t="s">
        <v>79</v>
      </c>
      <c r="Y40" s="346">
        <f>V40*W40</f>
        <v>0</v>
      </c>
      <c r="Z40" s="330" t="s">
        <v>111</v>
      </c>
      <c r="AA40" s="331">
        <v>0.93210000000000004</v>
      </c>
      <c r="AB40" s="346"/>
      <c r="AC40" s="331" t="s">
        <v>79</v>
      </c>
      <c r="AD40" s="346">
        <f>AA40*AB40</f>
        <v>0</v>
      </c>
    </row>
    <row r="41" spans="1:36" ht="30" hidden="1" customHeight="1">
      <c r="A41" s="330" t="s">
        <v>112</v>
      </c>
      <c r="B41" s="331">
        <v>1.0377000000000001</v>
      </c>
      <c r="C41" s="346"/>
      <c r="D41" s="331" t="s">
        <v>79</v>
      </c>
      <c r="E41" s="346">
        <f>B41*C41</f>
        <v>0</v>
      </c>
      <c r="F41" s="330" t="s">
        <v>112</v>
      </c>
      <c r="G41" s="331">
        <v>1.0377000000000001</v>
      </c>
      <c r="H41" s="346"/>
      <c r="I41" s="331" t="s">
        <v>79</v>
      </c>
      <c r="J41" s="346">
        <f>G41*H41</f>
        <v>0</v>
      </c>
      <c r="K41" s="330" t="s">
        <v>112</v>
      </c>
      <c r="L41" s="331">
        <v>1.0377000000000001</v>
      </c>
      <c r="M41" s="346"/>
      <c r="N41" s="331" t="s">
        <v>79</v>
      </c>
      <c r="O41" s="346">
        <f>L41*M41</f>
        <v>0</v>
      </c>
      <c r="P41" s="330" t="s">
        <v>112</v>
      </c>
      <c r="Q41" s="331">
        <v>1.0377000000000001</v>
      </c>
      <c r="R41" s="346"/>
      <c r="S41" s="331" t="s">
        <v>79</v>
      </c>
      <c r="T41" s="346">
        <f>Q41*R41</f>
        <v>0</v>
      </c>
      <c r="U41" s="330" t="s">
        <v>112</v>
      </c>
      <c r="V41" s="331">
        <v>1.0377000000000001</v>
      </c>
      <c r="W41" s="346"/>
      <c r="X41" s="331" t="s">
        <v>79</v>
      </c>
      <c r="Y41" s="346">
        <f>V41*W41</f>
        <v>0</v>
      </c>
      <c r="Z41" s="330" t="s">
        <v>112</v>
      </c>
      <c r="AA41" s="331">
        <v>1.0377000000000001</v>
      </c>
      <c r="AB41" s="346"/>
      <c r="AC41" s="331" t="s">
        <v>79</v>
      </c>
      <c r="AD41" s="346">
        <f>AA41*AB41</f>
        <v>0</v>
      </c>
    </row>
    <row r="42" spans="1:36" ht="30" hidden="1" customHeight="1">
      <c r="A42" s="330" t="s">
        <v>113</v>
      </c>
      <c r="B42" s="331">
        <v>0.47399999999999998</v>
      </c>
      <c r="C42" s="347"/>
      <c r="D42" s="331" t="s">
        <v>79</v>
      </c>
      <c r="E42" s="346">
        <f>B42*C42</f>
        <v>0</v>
      </c>
      <c r="F42" s="330" t="s">
        <v>113</v>
      </c>
      <c r="G42" s="331">
        <v>0.47399999999999998</v>
      </c>
      <c r="H42" s="347"/>
      <c r="I42" s="331" t="s">
        <v>79</v>
      </c>
      <c r="J42" s="346">
        <f>G42*H42</f>
        <v>0</v>
      </c>
      <c r="K42" s="330" t="s">
        <v>113</v>
      </c>
      <c r="L42" s="331">
        <v>0.47399999999999998</v>
      </c>
      <c r="M42" s="347"/>
      <c r="N42" s="331" t="s">
        <v>79</v>
      </c>
      <c r="O42" s="346">
        <f>L42*M42</f>
        <v>0</v>
      </c>
      <c r="P42" s="330" t="s">
        <v>113</v>
      </c>
      <c r="Q42" s="331">
        <v>0.47399999999999998</v>
      </c>
      <c r="R42" s="347"/>
      <c r="S42" s="331" t="s">
        <v>79</v>
      </c>
      <c r="T42" s="346">
        <f>Q42*R42</f>
        <v>0</v>
      </c>
      <c r="U42" s="330" t="s">
        <v>113</v>
      </c>
      <c r="V42" s="331">
        <v>0.47399999999999998</v>
      </c>
      <c r="W42" s="347"/>
      <c r="X42" s="331" t="s">
        <v>79</v>
      </c>
      <c r="Y42" s="346">
        <f>V42*W42</f>
        <v>0</v>
      </c>
      <c r="Z42" s="330" t="s">
        <v>113</v>
      </c>
      <c r="AA42" s="331">
        <v>0.47399999999999998</v>
      </c>
      <c r="AB42" s="347"/>
      <c r="AC42" s="331" t="s">
        <v>79</v>
      </c>
      <c r="AD42" s="346">
        <f>AA42*AB42</f>
        <v>0</v>
      </c>
    </row>
    <row r="43" spans="1:36" ht="30" hidden="1" customHeight="1">
      <c r="A43" s="330" t="s">
        <v>114</v>
      </c>
      <c r="B43" s="331">
        <v>0.89600000000000002</v>
      </c>
      <c r="C43" s="346"/>
      <c r="D43" s="331" t="s">
        <v>79</v>
      </c>
      <c r="E43" s="346">
        <f t="shared" ref="E43:E50" si="8">B43*C43</f>
        <v>0</v>
      </c>
      <c r="F43" s="330" t="s">
        <v>114</v>
      </c>
      <c r="G43" s="331">
        <v>0.89600000000000002</v>
      </c>
      <c r="H43" s="346"/>
      <c r="I43" s="331" t="s">
        <v>79</v>
      </c>
      <c r="J43" s="346">
        <f t="shared" ref="J43:J50" si="9">G43*H43</f>
        <v>0</v>
      </c>
      <c r="K43" s="330" t="s">
        <v>114</v>
      </c>
      <c r="L43" s="331">
        <v>0.89600000000000002</v>
      </c>
      <c r="M43" s="346"/>
      <c r="N43" s="331" t="s">
        <v>79</v>
      </c>
      <c r="O43" s="346">
        <f t="shared" ref="O43:O50" si="10">L43*M43</f>
        <v>0</v>
      </c>
      <c r="P43" s="330" t="s">
        <v>114</v>
      </c>
      <c r="Q43" s="331">
        <v>0.89600000000000002</v>
      </c>
      <c r="R43" s="346"/>
      <c r="S43" s="331" t="s">
        <v>79</v>
      </c>
      <c r="T43" s="346">
        <f t="shared" ref="T43:T50" si="11">Q43*R43</f>
        <v>0</v>
      </c>
      <c r="U43" s="330" t="s">
        <v>114</v>
      </c>
      <c r="V43" s="331">
        <v>0.89600000000000002</v>
      </c>
      <c r="W43" s="346"/>
      <c r="X43" s="331" t="s">
        <v>79</v>
      </c>
      <c r="Y43" s="346">
        <f t="shared" ref="Y43:Y50" si="12">V43*W43</f>
        <v>0</v>
      </c>
      <c r="Z43" s="330" t="s">
        <v>114</v>
      </c>
      <c r="AA43" s="331">
        <v>0.89600000000000002</v>
      </c>
      <c r="AB43" s="346"/>
      <c r="AC43" s="331" t="s">
        <v>79</v>
      </c>
      <c r="AD43" s="346">
        <f t="shared" ref="AD43:AD50" si="13">AA43*AB43</f>
        <v>0</v>
      </c>
    </row>
    <row r="44" spans="1:36" ht="30" hidden="1" customHeight="1">
      <c r="A44" s="330" t="s">
        <v>115</v>
      </c>
      <c r="B44" s="331">
        <v>0.13800000000000001</v>
      </c>
      <c r="C44" s="346"/>
      <c r="D44" s="331" t="s">
        <v>79</v>
      </c>
      <c r="E44" s="346">
        <f t="shared" si="8"/>
        <v>0</v>
      </c>
      <c r="F44" s="330" t="s">
        <v>115</v>
      </c>
      <c r="G44" s="331">
        <v>0.13800000000000001</v>
      </c>
      <c r="H44" s="346"/>
      <c r="I44" s="331" t="s">
        <v>79</v>
      </c>
      <c r="J44" s="346">
        <f t="shared" si="9"/>
        <v>0</v>
      </c>
      <c r="K44" s="330" t="s">
        <v>115</v>
      </c>
      <c r="L44" s="331">
        <v>0.13800000000000001</v>
      </c>
      <c r="M44" s="346"/>
      <c r="N44" s="331" t="s">
        <v>79</v>
      </c>
      <c r="O44" s="346">
        <f t="shared" si="10"/>
        <v>0</v>
      </c>
      <c r="P44" s="330" t="s">
        <v>115</v>
      </c>
      <c r="Q44" s="331">
        <v>0.13800000000000001</v>
      </c>
      <c r="R44" s="346"/>
      <c r="S44" s="331" t="s">
        <v>79</v>
      </c>
      <c r="T44" s="346">
        <f t="shared" si="11"/>
        <v>0</v>
      </c>
      <c r="U44" s="330" t="s">
        <v>115</v>
      </c>
      <c r="V44" s="331">
        <v>0.13800000000000001</v>
      </c>
      <c r="W44" s="346"/>
      <c r="X44" s="331" t="s">
        <v>79</v>
      </c>
      <c r="Y44" s="346">
        <f t="shared" si="12"/>
        <v>0</v>
      </c>
      <c r="Z44" s="330" t="s">
        <v>115</v>
      </c>
      <c r="AA44" s="331">
        <v>0.13800000000000001</v>
      </c>
      <c r="AB44" s="346"/>
      <c r="AC44" s="331" t="s">
        <v>79</v>
      </c>
      <c r="AD44" s="346">
        <f t="shared" si="13"/>
        <v>0</v>
      </c>
    </row>
    <row r="45" spans="1:36" ht="30" hidden="1" customHeight="1">
      <c r="A45" s="330" t="s">
        <v>116</v>
      </c>
      <c r="B45" s="331">
        <v>1.26</v>
      </c>
      <c r="C45" s="346"/>
      <c r="D45" s="331" t="s">
        <v>79</v>
      </c>
      <c r="E45" s="346">
        <f t="shared" si="8"/>
        <v>0</v>
      </c>
      <c r="F45" s="330" t="s">
        <v>116</v>
      </c>
      <c r="G45" s="331">
        <v>1.26</v>
      </c>
      <c r="H45" s="346"/>
      <c r="I45" s="331" t="s">
        <v>79</v>
      </c>
      <c r="J45" s="346">
        <f t="shared" si="9"/>
        <v>0</v>
      </c>
      <c r="K45" s="330" t="s">
        <v>116</v>
      </c>
      <c r="L45" s="331">
        <v>1.26</v>
      </c>
      <c r="M45" s="346"/>
      <c r="N45" s="331" t="s">
        <v>79</v>
      </c>
      <c r="O45" s="346">
        <f t="shared" si="10"/>
        <v>0</v>
      </c>
      <c r="P45" s="330" t="s">
        <v>116</v>
      </c>
      <c r="Q45" s="331">
        <v>1.26</v>
      </c>
      <c r="R45" s="346"/>
      <c r="S45" s="331" t="s">
        <v>79</v>
      </c>
      <c r="T45" s="346">
        <f t="shared" si="11"/>
        <v>0</v>
      </c>
      <c r="U45" s="330" t="s">
        <v>116</v>
      </c>
      <c r="V45" s="331">
        <v>1.26</v>
      </c>
      <c r="W45" s="346"/>
      <c r="X45" s="331" t="s">
        <v>79</v>
      </c>
      <c r="Y45" s="346">
        <f t="shared" si="12"/>
        <v>0</v>
      </c>
      <c r="Z45" s="330" t="s">
        <v>116</v>
      </c>
      <c r="AA45" s="331">
        <v>1.26</v>
      </c>
      <c r="AB45" s="346"/>
      <c r="AC45" s="331" t="s">
        <v>79</v>
      </c>
      <c r="AD45" s="346">
        <f t="shared" si="13"/>
        <v>0</v>
      </c>
    </row>
    <row r="46" spans="1:36" ht="30" hidden="1" customHeight="1">
      <c r="A46" s="330" t="s">
        <v>117</v>
      </c>
      <c r="B46" s="331">
        <v>2.66</v>
      </c>
      <c r="C46" s="346"/>
      <c r="D46" s="331" t="s">
        <v>79</v>
      </c>
      <c r="E46" s="346">
        <f t="shared" si="8"/>
        <v>0</v>
      </c>
      <c r="F46" s="330" t="s">
        <v>117</v>
      </c>
      <c r="G46" s="331">
        <v>2.66</v>
      </c>
      <c r="H46" s="346"/>
      <c r="I46" s="331" t="s">
        <v>79</v>
      </c>
      <c r="J46" s="346">
        <f t="shared" si="9"/>
        <v>0</v>
      </c>
      <c r="K46" s="330" t="s">
        <v>117</v>
      </c>
      <c r="L46" s="331">
        <v>2.66</v>
      </c>
      <c r="M46" s="346"/>
      <c r="N46" s="331" t="s">
        <v>79</v>
      </c>
      <c r="O46" s="346">
        <f t="shared" si="10"/>
        <v>0</v>
      </c>
      <c r="P46" s="330" t="s">
        <v>117</v>
      </c>
      <c r="Q46" s="331">
        <v>2.66</v>
      </c>
      <c r="R46" s="346"/>
      <c r="S46" s="331" t="s">
        <v>79</v>
      </c>
      <c r="T46" s="346">
        <f t="shared" si="11"/>
        <v>0</v>
      </c>
      <c r="U46" s="330" t="s">
        <v>117</v>
      </c>
      <c r="V46" s="331">
        <v>2.66</v>
      </c>
      <c r="W46" s="346"/>
      <c r="X46" s="331" t="s">
        <v>79</v>
      </c>
      <c r="Y46" s="346">
        <f t="shared" si="12"/>
        <v>0</v>
      </c>
      <c r="Z46" s="330" t="s">
        <v>117</v>
      </c>
      <c r="AA46" s="331">
        <v>2.66</v>
      </c>
      <c r="AB46" s="346"/>
      <c r="AC46" s="331" t="s">
        <v>79</v>
      </c>
      <c r="AD46" s="346">
        <f t="shared" si="13"/>
        <v>0</v>
      </c>
    </row>
    <row r="47" spans="1:36" ht="30" hidden="1" customHeight="1">
      <c r="A47" s="330" t="s">
        <v>118</v>
      </c>
      <c r="B47" s="331">
        <v>5.9653</v>
      </c>
      <c r="C47" s="346"/>
      <c r="D47" s="331" t="s">
        <v>79</v>
      </c>
      <c r="E47" s="346">
        <f t="shared" si="8"/>
        <v>0</v>
      </c>
      <c r="F47" s="330" t="s">
        <v>118</v>
      </c>
      <c r="G47" s="331">
        <v>5.9653</v>
      </c>
      <c r="H47" s="346"/>
      <c r="I47" s="331" t="s">
        <v>79</v>
      </c>
      <c r="J47" s="346">
        <f t="shared" si="9"/>
        <v>0</v>
      </c>
      <c r="K47" s="330" t="s">
        <v>118</v>
      </c>
      <c r="L47" s="331">
        <v>5.9653</v>
      </c>
      <c r="M47" s="346"/>
      <c r="N47" s="331" t="s">
        <v>79</v>
      </c>
      <c r="O47" s="346">
        <f t="shared" si="10"/>
        <v>0</v>
      </c>
      <c r="P47" s="330" t="s">
        <v>118</v>
      </c>
      <c r="Q47" s="331">
        <v>5.9653</v>
      </c>
      <c r="R47" s="346"/>
      <c r="S47" s="331" t="s">
        <v>79</v>
      </c>
      <c r="T47" s="346">
        <f t="shared" si="11"/>
        <v>0</v>
      </c>
      <c r="U47" s="330" t="s">
        <v>118</v>
      </c>
      <c r="V47" s="331">
        <v>5.9653</v>
      </c>
      <c r="W47" s="346"/>
      <c r="X47" s="331" t="s">
        <v>79</v>
      </c>
      <c r="Y47" s="346">
        <f t="shared" si="12"/>
        <v>0</v>
      </c>
      <c r="Z47" s="330" t="s">
        <v>118</v>
      </c>
      <c r="AA47" s="331">
        <v>5.9653</v>
      </c>
      <c r="AB47" s="346"/>
      <c r="AC47" s="331" t="s">
        <v>79</v>
      </c>
      <c r="AD47" s="346">
        <f t="shared" si="13"/>
        <v>0</v>
      </c>
    </row>
    <row r="48" spans="1:36" ht="30" hidden="1" customHeight="1">
      <c r="A48" s="330" t="s">
        <v>119</v>
      </c>
      <c r="B48" s="331">
        <v>1.58</v>
      </c>
      <c r="C48" s="346"/>
      <c r="D48" s="331" t="s">
        <v>79</v>
      </c>
      <c r="E48" s="346">
        <f t="shared" si="8"/>
        <v>0</v>
      </c>
      <c r="F48" s="330" t="s">
        <v>119</v>
      </c>
      <c r="G48" s="331">
        <v>1.58</v>
      </c>
      <c r="H48" s="346"/>
      <c r="I48" s="331" t="s">
        <v>79</v>
      </c>
      <c r="J48" s="346">
        <f t="shared" si="9"/>
        <v>0</v>
      </c>
      <c r="K48" s="330" t="s">
        <v>119</v>
      </c>
      <c r="L48" s="331">
        <v>1.58</v>
      </c>
      <c r="M48" s="346"/>
      <c r="N48" s="331" t="s">
        <v>79</v>
      </c>
      <c r="O48" s="346">
        <f t="shared" si="10"/>
        <v>0</v>
      </c>
      <c r="P48" s="330" t="s">
        <v>119</v>
      </c>
      <c r="Q48" s="331">
        <v>1.58</v>
      </c>
      <c r="R48" s="346"/>
      <c r="S48" s="331" t="s">
        <v>79</v>
      </c>
      <c r="T48" s="346">
        <f t="shared" si="11"/>
        <v>0</v>
      </c>
      <c r="U48" s="330" t="s">
        <v>119</v>
      </c>
      <c r="V48" s="331">
        <v>1.58</v>
      </c>
      <c r="W48" s="346"/>
      <c r="X48" s="331" t="s">
        <v>79</v>
      </c>
      <c r="Y48" s="346">
        <f t="shared" si="12"/>
        <v>0</v>
      </c>
      <c r="Z48" s="330" t="s">
        <v>119</v>
      </c>
      <c r="AA48" s="331">
        <v>1.58</v>
      </c>
      <c r="AB48" s="346"/>
      <c r="AC48" s="331" t="s">
        <v>79</v>
      </c>
      <c r="AD48" s="346">
        <f t="shared" si="13"/>
        <v>0</v>
      </c>
    </row>
    <row r="49" spans="1:30" ht="30" hidden="1" customHeight="1">
      <c r="A49" s="330" t="s">
        <v>120</v>
      </c>
      <c r="B49" s="331">
        <v>0.32300000000000001</v>
      </c>
      <c r="C49" s="346"/>
      <c r="D49" s="331" t="s">
        <v>79</v>
      </c>
      <c r="E49" s="346">
        <f t="shared" si="8"/>
        <v>0</v>
      </c>
      <c r="F49" s="330" t="s">
        <v>120</v>
      </c>
      <c r="G49" s="331">
        <v>0.32300000000000001</v>
      </c>
      <c r="H49" s="346"/>
      <c r="I49" s="331" t="s">
        <v>79</v>
      </c>
      <c r="J49" s="346">
        <f t="shared" si="9"/>
        <v>0</v>
      </c>
      <c r="K49" s="330" t="s">
        <v>120</v>
      </c>
      <c r="L49" s="331">
        <v>0.32300000000000001</v>
      </c>
      <c r="M49" s="346"/>
      <c r="N49" s="331" t="s">
        <v>79</v>
      </c>
      <c r="O49" s="346">
        <f t="shared" si="10"/>
        <v>0</v>
      </c>
      <c r="P49" s="330" t="s">
        <v>120</v>
      </c>
      <c r="Q49" s="331">
        <v>0.32300000000000001</v>
      </c>
      <c r="R49" s="346"/>
      <c r="S49" s="331" t="s">
        <v>79</v>
      </c>
      <c r="T49" s="346">
        <f t="shared" si="11"/>
        <v>0</v>
      </c>
      <c r="U49" s="330" t="s">
        <v>120</v>
      </c>
      <c r="V49" s="331">
        <v>0.32300000000000001</v>
      </c>
      <c r="W49" s="346"/>
      <c r="X49" s="331" t="s">
        <v>79</v>
      </c>
      <c r="Y49" s="346">
        <f t="shared" si="12"/>
        <v>0</v>
      </c>
      <c r="Z49" s="330" t="s">
        <v>120</v>
      </c>
      <c r="AA49" s="331">
        <v>0.32300000000000001</v>
      </c>
      <c r="AB49" s="346"/>
      <c r="AC49" s="331" t="s">
        <v>79</v>
      </c>
      <c r="AD49" s="346">
        <f t="shared" si="13"/>
        <v>0</v>
      </c>
    </row>
    <row r="50" spans="1:30" ht="30" hidden="1" customHeight="1">
      <c r="A50" s="330" t="s">
        <v>121</v>
      </c>
      <c r="B50" s="331">
        <v>0.32490000000000002</v>
      </c>
      <c r="C50" s="346"/>
      <c r="D50" s="331" t="s">
        <v>79</v>
      </c>
      <c r="E50" s="346">
        <f t="shared" si="8"/>
        <v>0</v>
      </c>
      <c r="F50" s="330" t="s">
        <v>121</v>
      </c>
      <c r="G50" s="331">
        <v>0.32490000000000002</v>
      </c>
      <c r="H50" s="346"/>
      <c r="I50" s="331" t="s">
        <v>79</v>
      </c>
      <c r="J50" s="346">
        <f t="shared" si="9"/>
        <v>0</v>
      </c>
      <c r="K50" s="330" t="s">
        <v>121</v>
      </c>
      <c r="L50" s="331">
        <v>0.32490000000000002</v>
      </c>
      <c r="M50" s="346"/>
      <c r="N50" s="331" t="s">
        <v>79</v>
      </c>
      <c r="O50" s="346">
        <f t="shared" si="10"/>
        <v>0</v>
      </c>
      <c r="P50" s="330" t="s">
        <v>121</v>
      </c>
      <c r="Q50" s="331">
        <v>0.32490000000000002</v>
      </c>
      <c r="R50" s="346"/>
      <c r="S50" s="331" t="s">
        <v>79</v>
      </c>
      <c r="T50" s="346">
        <f t="shared" si="11"/>
        <v>0</v>
      </c>
      <c r="U50" s="330" t="s">
        <v>121</v>
      </c>
      <c r="V50" s="331">
        <v>0.32490000000000002</v>
      </c>
      <c r="W50" s="346"/>
      <c r="X50" s="331" t="s">
        <v>79</v>
      </c>
      <c r="Y50" s="346">
        <f t="shared" si="12"/>
        <v>0</v>
      </c>
      <c r="Z50" s="330" t="s">
        <v>121</v>
      </c>
      <c r="AA50" s="331">
        <v>0.32490000000000002</v>
      </c>
      <c r="AB50" s="346"/>
      <c r="AC50" s="331" t="s">
        <v>79</v>
      </c>
      <c r="AD50" s="346">
        <f t="shared" si="13"/>
        <v>0</v>
      </c>
    </row>
    <row r="51" spans="1:30" s="148" customFormat="1" ht="30" hidden="1" customHeight="1">
      <c r="A51" s="323" t="s">
        <v>122</v>
      </c>
      <c r="B51" s="324"/>
      <c r="C51" s="324"/>
      <c r="D51" s="324"/>
      <c r="E51" s="348">
        <f>SUM(E39:E50)</f>
        <v>0</v>
      </c>
      <c r="F51" s="323" t="s">
        <v>122</v>
      </c>
      <c r="G51" s="324"/>
      <c r="H51" s="324"/>
      <c r="I51" s="324"/>
      <c r="J51" s="348">
        <f>SUM(J39:J50)</f>
        <v>0</v>
      </c>
      <c r="K51" s="323" t="s">
        <v>122</v>
      </c>
      <c r="L51" s="324"/>
      <c r="M51" s="324"/>
      <c r="N51" s="324"/>
      <c r="O51" s="348">
        <f>SUM(O39:O50)</f>
        <v>0</v>
      </c>
      <c r="P51" s="323" t="s">
        <v>122</v>
      </c>
      <c r="Q51" s="324"/>
      <c r="R51" s="324"/>
      <c r="S51" s="324"/>
      <c r="T51" s="348">
        <f>SUM(T39:T50)</f>
        <v>0</v>
      </c>
      <c r="U51" s="323" t="s">
        <v>122</v>
      </c>
      <c r="V51" s="324"/>
      <c r="W51" s="324"/>
      <c r="X51" s="324"/>
      <c r="Y51" s="348">
        <f>SUM(Y39:Y50)</f>
        <v>0</v>
      </c>
      <c r="Z51" s="323" t="s">
        <v>122</v>
      </c>
      <c r="AA51" s="324"/>
      <c r="AB51" s="324"/>
      <c r="AC51" s="324"/>
      <c r="AD51" s="348">
        <f>SUM(AD39:AD50)</f>
        <v>0</v>
      </c>
    </row>
    <row r="52" spans="1:30" ht="30" hidden="1" customHeight="1">
      <c r="A52" s="349" t="s">
        <v>123</v>
      </c>
      <c r="B52" s="350"/>
      <c r="C52" s="351"/>
      <c r="D52" s="351"/>
      <c r="E52" s="351"/>
      <c r="F52" s="349" t="s">
        <v>123</v>
      </c>
      <c r="G52" s="350"/>
      <c r="H52" s="351"/>
      <c r="I52" s="351"/>
      <c r="J52" s="351"/>
      <c r="K52" s="349" t="s">
        <v>123</v>
      </c>
      <c r="L52" s="350"/>
      <c r="M52" s="351"/>
      <c r="N52" s="351"/>
      <c r="O52" s="351"/>
      <c r="P52" s="349" t="s">
        <v>123</v>
      </c>
      <c r="Q52" s="350"/>
      <c r="R52" s="351"/>
      <c r="S52" s="351"/>
      <c r="T52" s="351"/>
      <c r="U52" s="349" t="s">
        <v>123</v>
      </c>
      <c r="V52" s="350"/>
      <c r="W52" s="351"/>
      <c r="X52" s="351"/>
      <c r="Y52" s="351"/>
      <c r="Z52" s="349" t="s">
        <v>123</v>
      </c>
      <c r="AA52" s="350"/>
      <c r="AB52" s="351"/>
      <c r="AC52" s="351"/>
      <c r="AD52" s="351"/>
    </row>
    <row r="53" spans="1:30" ht="30" hidden="1" customHeight="1">
      <c r="A53" s="330" t="s">
        <v>124</v>
      </c>
      <c r="B53" s="331">
        <v>2.399</v>
      </c>
      <c r="C53" s="346"/>
      <c r="D53" s="331" t="s">
        <v>79</v>
      </c>
      <c r="E53" s="346">
        <f>B53*C53</f>
        <v>0</v>
      </c>
      <c r="F53" s="330" t="s">
        <v>124</v>
      </c>
      <c r="G53" s="331">
        <v>2.399</v>
      </c>
      <c r="H53" s="346"/>
      <c r="I53" s="331" t="s">
        <v>79</v>
      </c>
      <c r="J53" s="346">
        <f>G53*H53</f>
        <v>0</v>
      </c>
      <c r="K53" s="330" t="s">
        <v>124</v>
      </c>
      <c r="L53" s="331">
        <v>2.399</v>
      </c>
      <c r="M53" s="346"/>
      <c r="N53" s="331" t="s">
        <v>79</v>
      </c>
      <c r="O53" s="346">
        <f>L53*M53</f>
        <v>0</v>
      </c>
      <c r="P53" s="330" t="s">
        <v>124</v>
      </c>
      <c r="Q53" s="331">
        <v>2.399</v>
      </c>
      <c r="R53" s="346"/>
      <c r="S53" s="331" t="s">
        <v>79</v>
      </c>
      <c r="T53" s="346">
        <f>Q53*R53</f>
        <v>0</v>
      </c>
      <c r="U53" s="330" t="s">
        <v>124</v>
      </c>
      <c r="V53" s="331">
        <v>2.399</v>
      </c>
      <c r="W53" s="346"/>
      <c r="X53" s="331" t="s">
        <v>79</v>
      </c>
      <c r="Y53" s="346">
        <f>V53*W53</f>
        <v>0</v>
      </c>
      <c r="Z53" s="330" t="s">
        <v>124</v>
      </c>
      <c r="AA53" s="331">
        <v>2.399</v>
      </c>
      <c r="AB53" s="346"/>
      <c r="AC53" s="331" t="s">
        <v>79</v>
      </c>
      <c r="AD53" s="346">
        <f>AA53*AB53</f>
        <v>0</v>
      </c>
    </row>
    <row r="54" spans="1:30" ht="30" hidden="1" customHeight="1">
      <c r="A54" s="330" t="s">
        <v>125</v>
      </c>
      <c r="B54" s="331">
        <v>1.238</v>
      </c>
      <c r="C54" s="347"/>
      <c r="D54" s="331" t="s">
        <v>79</v>
      </c>
      <c r="E54" s="346">
        <f>B54*C54</f>
        <v>0</v>
      </c>
      <c r="F54" s="330" t="s">
        <v>125</v>
      </c>
      <c r="G54" s="331">
        <v>1.238</v>
      </c>
      <c r="H54" s="347"/>
      <c r="I54" s="331" t="s">
        <v>79</v>
      </c>
      <c r="J54" s="346">
        <f>G54*H54</f>
        <v>0</v>
      </c>
      <c r="K54" s="330" t="s">
        <v>125</v>
      </c>
      <c r="L54" s="331">
        <v>1.238</v>
      </c>
      <c r="M54" s="347"/>
      <c r="N54" s="331" t="s">
        <v>79</v>
      </c>
      <c r="O54" s="346">
        <f>L54*M54</f>
        <v>0</v>
      </c>
      <c r="P54" s="330" t="s">
        <v>125</v>
      </c>
      <c r="Q54" s="331">
        <v>1.238</v>
      </c>
      <c r="R54" s="347"/>
      <c r="S54" s="331" t="s">
        <v>79</v>
      </c>
      <c r="T54" s="346">
        <f>Q54*R54</f>
        <v>0</v>
      </c>
      <c r="U54" s="330" t="s">
        <v>125</v>
      </c>
      <c r="V54" s="331">
        <v>1.238</v>
      </c>
      <c r="W54" s="347"/>
      <c r="X54" s="331" t="s">
        <v>79</v>
      </c>
      <c r="Y54" s="346">
        <f>V54*W54</f>
        <v>0</v>
      </c>
      <c r="Z54" s="330" t="s">
        <v>125</v>
      </c>
      <c r="AA54" s="331">
        <v>1.238</v>
      </c>
      <c r="AB54" s="347"/>
      <c r="AC54" s="331" t="s">
        <v>79</v>
      </c>
      <c r="AD54" s="346">
        <f>AA54*AB54</f>
        <v>0</v>
      </c>
    </row>
    <row r="55" spans="1:30" ht="30" hidden="1" customHeight="1">
      <c r="A55" s="330" t="s">
        <v>126</v>
      </c>
      <c r="B55" s="331">
        <v>0.44190000000000002</v>
      </c>
      <c r="C55" s="346"/>
      <c r="D55" s="331" t="s">
        <v>79</v>
      </c>
      <c r="E55" s="346">
        <f>B55*C55</f>
        <v>0</v>
      </c>
      <c r="F55" s="330" t="s">
        <v>126</v>
      </c>
      <c r="G55" s="331">
        <v>0.44190000000000002</v>
      </c>
      <c r="H55" s="346"/>
      <c r="I55" s="331" t="s">
        <v>79</v>
      </c>
      <c r="J55" s="346">
        <f>G55*H55</f>
        <v>0</v>
      </c>
      <c r="K55" s="330" t="s">
        <v>126</v>
      </c>
      <c r="L55" s="331">
        <v>0.44190000000000002</v>
      </c>
      <c r="M55" s="346"/>
      <c r="N55" s="331" t="s">
        <v>79</v>
      </c>
      <c r="O55" s="346">
        <f>L55*M55</f>
        <v>0</v>
      </c>
      <c r="P55" s="330" t="s">
        <v>126</v>
      </c>
      <c r="Q55" s="331">
        <v>0.44190000000000002</v>
      </c>
      <c r="R55" s="346"/>
      <c r="S55" s="331" t="s">
        <v>79</v>
      </c>
      <c r="T55" s="346">
        <f>Q55*R55</f>
        <v>0</v>
      </c>
      <c r="U55" s="330" t="s">
        <v>126</v>
      </c>
      <c r="V55" s="331">
        <v>0.44190000000000002</v>
      </c>
      <c r="W55" s="346"/>
      <c r="X55" s="331" t="s">
        <v>79</v>
      </c>
      <c r="Y55" s="346">
        <f>V55*W55</f>
        <v>0</v>
      </c>
      <c r="Z55" s="330" t="s">
        <v>126</v>
      </c>
      <c r="AA55" s="331">
        <v>0.44190000000000002</v>
      </c>
      <c r="AB55" s="346"/>
      <c r="AC55" s="331" t="s">
        <v>79</v>
      </c>
      <c r="AD55" s="346">
        <f>AA55*AB55</f>
        <v>0</v>
      </c>
    </row>
    <row r="56" spans="1:30" s="148" customFormat="1" ht="30" hidden="1" customHeight="1">
      <c r="A56" s="323" t="s">
        <v>127</v>
      </c>
      <c r="B56" s="324"/>
      <c r="C56" s="324"/>
      <c r="D56" s="324"/>
      <c r="E56" s="348">
        <f>SUM(E53:E55)</f>
        <v>0</v>
      </c>
      <c r="F56" s="323" t="s">
        <v>127</v>
      </c>
      <c r="G56" s="324"/>
      <c r="H56" s="324"/>
      <c r="I56" s="324"/>
      <c r="J56" s="348">
        <f>SUM(J53:J55)</f>
        <v>0</v>
      </c>
      <c r="K56" s="323" t="s">
        <v>127</v>
      </c>
      <c r="L56" s="324"/>
      <c r="M56" s="324"/>
      <c r="N56" s="324"/>
      <c r="O56" s="348">
        <f>SUM(O53:O55)</f>
        <v>0</v>
      </c>
      <c r="P56" s="323" t="s">
        <v>127</v>
      </c>
      <c r="Q56" s="324"/>
      <c r="R56" s="324"/>
      <c r="S56" s="324"/>
      <c r="T56" s="348">
        <f>SUM(T53:T55)</f>
        <v>0</v>
      </c>
      <c r="U56" s="323" t="s">
        <v>127</v>
      </c>
      <c r="V56" s="324"/>
      <c r="W56" s="324"/>
      <c r="X56" s="324"/>
      <c r="Y56" s="348">
        <f>SUM(Y53:Y55)</f>
        <v>0</v>
      </c>
      <c r="Z56" s="323" t="s">
        <v>127</v>
      </c>
      <c r="AA56" s="324"/>
      <c r="AB56" s="324"/>
      <c r="AC56" s="324"/>
      <c r="AD56" s="348">
        <f>SUM(AD53:AD55)</f>
        <v>0</v>
      </c>
    </row>
    <row r="57" spans="1:30" s="148" customFormat="1" ht="30" customHeight="1">
      <c r="A57" s="323" t="s">
        <v>128</v>
      </c>
      <c r="B57" s="324"/>
      <c r="C57" s="324"/>
      <c r="D57" s="324"/>
      <c r="E57" s="352">
        <f>SUM(E12,E31,E37,E51,E56)</f>
        <v>16858.6376255</v>
      </c>
      <c r="F57" s="323" t="s">
        <v>128</v>
      </c>
      <c r="G57" s="324"/>
      <c r="H57" s="324"/>
      <c r="I57" s="324"/>
      <c r="J57" s="352">
        <f>SUM(J12,J31,J37,J51,J56)</f>
        <v>16486.282915</v>
      </c>
      <c r="K57" s="323" t="s">
        <v>128</v>
      </c>
      <c r="L57" s="324"/>
      <c r="M57" s="324"/>
      <c r="N57" s="324"/>
      <c r="O57" s="352">
        <f>SUM(O12,O31,O37,O51,O56)</f>
        <v>17179.388755250002</v>
      </c>
      <c r="P57" s="323" t="s">
        <v>128</v>
      </c>
      <c r="Q57" s="324"/>
      <c r="R57" s="324"/>
      <c r="S57" s="324"/>
      <c r="T57" s="352">
        <f>SUM(T12,T31,T37,T51,T56)</f>
        <v>16129.705698750002</v>
      </c>
      <c r="U57" s="323" t="s">
        <v>128</v>
      </c>
      <c r="V57" s="324"/>
      <c r="W57" s="324"/>
      <c r="X57" s="324"/>
      <c r="Y57" s="352">
        <f>SUM(Y12,Y31,Y37,Y51,Y56)</f>
        <v>14913.196074500001</v>
      </c>
      <c r="Z57" s="323" t="s">
        <v>128</v>
      </c>
      <c r="AA57" s="324"/>
      <c r="AB57" s="324"/>
      <c r="AC57" s="324"/>
      <c r="AD57" s="352">
        <f>SUM(AD12,AD31,AD37,AD51,AD56)</f>
        <v>16568.674805000002</v>
      </c>
    </row>
    <row r="60" spans="1:30" ht="24" customHeight="1">
      <c r="A60" s="111"/>
      <c r="B60" s="111"/>
      <c r="C60" s="111"/>
      <c r="D60" s="111"/>
      <c r="E60" s="112" t="s">
        <v>61</v>
      </c>
      <c r="F60" s="111"/>
      <c r="G60" s="111"/>
      <c r="H60" s="111"/>
      <c r="I60" s="111"/>
      <c r="J60" s="112" t="s">
        <v>61</v>
      </c>
      <c r="K60" s="111"/>
      <c r="L60" s="111"/>
      <c r="M60" s="111"/>
      <c r="N60" s="111"/>
      <c r="O60" s="112" t="s">
        <v>61</v>
      </c>
      <c r="P60" s="111"/>
      <c r="Q60" s="111"/>
      <c r="R60" s="111"/>
      <c r="S60" s="111"/>
      <c r="T60" s="112" t="s">
        <v>61</v>
      </c>
      <c r="U60" s="111"/>
      <c r="V60" s="111"/>
      <c r="W60" s="111"/>
      <c r="X60" s="111"/>
      <c r="Y60" s="112" t="s">
        <v>61</v>
      </c>
      <c r="Z60" s="111"/>
      <c r="AA60" s="111"/>
      <c r="AB60" s="111"/>
      <c r="AC60" s="111"/>
      <c r="AD60" s="112" t="s">
        <v>61</v>
      </c>
    </row>
    <row r="61" spans="1:30" ht="24" customHeight="1">
      <c r="A61" s="214" t="s">
        <v>62</v>
      </c>
      <c r="B61" s="214"/>
      <c r="C61" s="214"/>
      <c r="D61" s="214"/>
      <c r="E61" s="214"/>
      <c r="F61" s="214" t="s">
        <v>62</v>
      </c>
      <c r="G61" s="214"/>
      <c r="H61" s="214"/>
      <c r="I61" s="214"/>
      <c r="J61" s="214"/>
      <c r="K61" s="214" t="s">
        <v>62</v>
      </c>
      <c r="L61" s="214"/>
      <c r="M61" s="214"/>
      <c r="N61" s="214"/>
      <c r="O61" s="214"/>
      <c r="P61" s="214" t="s">
        <v>62</v>
      </c>
      <c r="Q61" s="214"/>
      <c r="R61" s="214"/>
      <c r="S61" s="214"/>
      <c r="T61" s="214"/>
      <c r="U61" s="214" t="s">
        <v>62</v>
      </c>
      <c r="V61" s="214"/>
      <c r="W61" s="214"/>
      <c r="X61" s="214"/>
      <c r="Y61" s="214"/>
      <c r="Z61" s="214" t="s">
        <v>62</v>
      </c>
      <c r="AA61" s="214"/>
      <c r="AB61" s="214"/>
      <c r="AC61" s="214"/>
      <c r="AD61" s="214"/>
    </row>
    <row r="62" spans="1:30" ht="24" customHeight="1">
      <c r="A62" s="214" t="s">
        <v>0</v>
      </c>
      <c r="B62" s="214"/>
      <c r="C62" s="214"/>
      <c r="D62" s="214"/>
      <c r="E62" s="214"/>
      <c r="F62" s="214" t="s">
        <v>0</v>
      </c>
      <c r="G62" s="214"/>
      <c r="H62" s="214"/>
      <c r="I62" s="214"/>
      <c r="J62" s="214"/>
      <c r="K62" s="214" t="s">
        <v>0</v>
      </c>
      <c r="L62" s="214"/>
      <c r="M62" s="214"/>
      <c r="N62" s="214"/>
      <c r="O62" s="214"/>
      <c r="P62" s="214" t="s">
        <v>0</v>
      </c>
      <c r="Q62" s="214"/>
      <c r="R62" s="214"/>
      <c r="S62" s="214"/>
      <c r="T62" s="214"/>
      <c r="U62" s="214" t="s">
        <v>0</v>
      </c>
      <c r="V62" s="214"/>
      <c r="W62" s="214"/>
      <c r="X62" s="214"/>
      <c r="Y62" s="214"/>
      <c r="Z62" s="214" t="s">
        <v>0</v>
      </c>
      <c r="AA62" s="214"/>
      <c r="AB62" s="214"/>
      <c r="AC62" s="214"/>
      <c r="AD62" s="214"/>
    </row>
    <row r="63" spans="1:30" ht="24" customHeight="1">
      <c r="A63" s="214" t="s">
        <v>129</v>
      </c>
      <c r="B63" s="214"/>
      <c r="C63" s="214"/>
      <c r="D63" s="214"/>
      <c r="E63" s="214"/>
      <c r="F63" s="214" t="s">
        <v>131</v>
      </c>
      <c r="G63" s="214"/>
      <c r="H63" s="214"/>
      <c r="I63" s="214"/>
      <c r="J63" s="214"/>
      <c r="K63" s="214" t="s">
        <v>133</v>
      </c>
      <c r="L63" s="214"/>
      <c r="M63" s="214"/>
      <c r="N63" s="214"/>
      <c r="O63" s="214"/>
      <c r="P63" s="214" t="s">
        <v>135</v>
      </c>
      <c r="Q63" s="214"/>
      <c r="R63" s="214"/>
      <c r="S63" s="214"/>
      <c r="T63" s="214"/>
      <c r="U63" s="214" t="s">
        <v>189</v>
      </c>
      <c r="V63" s="214"/>
      <c r="W63" s="214"/>
      <c r="X63" s="214"/>
      <c r="Y63" s="214"/>
      <c r="Z63" s="214" t="s">
        <v>191</v>
      </c>
      <c r="AA63" s="214"/>
      <c r="AB63" s="214"/>
      <c r="AC63" s="214"/>
      <c r="AD63" s="214"/>
    </row>
    <row r="64" spans="1:30" s="125" customFormat="1" ht="52.5">
      <c r="A64" s="310" t="s">
        <v>64</v>
      </c>
      <c r="B64" s="310" t="s">
        <v>212</v>
      </c>
      <c r="C64" s="310" t="s">
        <v>66</v>
      </c>
      <c r="D64" s="310" t="s">
        <v>67</v>
      </c>
      <c r="E64" s="310" t="s">
        <v>68</v>
      </c>
      <c r="F64" s="310" t="s">
        <v>64</v>
      </c>
      <c r="G64" s="310" t="s">
        <v>212</v>
      </c>
      <c r="H64" s="310" t="s">
        <v>66</v>
      </c>
      <c r="I64" s="310" t="s">
        <v>67</v>
      </c>
      <c r="J64" s="310" t="s">
        <v>68</v>
      </c>
      <c r="K64" s="310" t="s">
        <v>64</v>
      </c>
      <c r="L64" s="310" t="s">
        <v>212</v>
      </c>
      <c r="M64" s="310" t="s">
        <v>66</v>
      </c>
      <c r="N64" s="310" t="s">
        <v>67</v>
      </c>
      <c r="O64" s="310" t="s">
        <v>68</v>
      </c>
      <c r="P64" s="310" t="s">
        <v>64</v>
      </c>
      <c r="Q64" s="310" t="s">
        <v>212</v>
      </c>
      <c r="R64" s="310" t="s">
        <v>66</v>
      </c>
      <c r="S64" s="310" t="s">
        <v>67</v>
      </c>
      <c r="T64" s="310" t="s">
        <v>68</v>
      </c>
      <c r="U64" s="310" t="s">
        <v>64</v>
      </c>
      <c r="V64" s="310" t="s">
        <v>212</v>
      </c>
      <c r="W64" s="310" t="s">
        <v>66</v>
      </c>
      <c r="X64" s="310" t="s">
        <v>67</v>
      </c>
      <c r="Y64" s="310" t="s">
        <v>68</v>
      </c>
      <c r="Z64" s="310" t="s">
        <v>64</v>
      </c>
      <c r="AA64" s="310" t="s">
        <v>212</v>
      </c>
      <c r="AB64" s="310" t="s">
        <v>66</v>
      </c>
      <c r="AC64" s="310" t="s">
        <v>67</v>
      </c>
      <c r="AD64" s="310" t="s">
        <v>68</v>
      </c>
    </row>
    <row r="65" spans="1:30" s="125" customFormat="1" ht="35.1" customHeight="1">
      <c r="A65" s="311" t="s">
        <v>69</v>
      </c>
      <c r="B65" s="312"/>
      <c r="C65" s="312"/>
      <c r="D65" s="312"/>
      <c r="E65" s="313"/>
      <c r="F65" s="311" t="s">
        <v>69</v>
      </c>
      <c r="G65" s="312"/>
      <c r="H65" s="312"/>
      <c r="I65" s="312"/>
      <c r="J65" s="313"/>
      <c r="K65" s="311" t="s">
        <v>69</v>
      </c>
      <c r="L65" s="312"/>
      <c r="M65" s="312"/>
      <c r="N65" s="312"/>
      <c r="O65" s="313"/>
      <c r="P65" s="311" t="s">
        <v>69</v>
      </c>
      <c r="Q65" s="312"/>
      <c r="R65" s="312"/>
      <c r="S65" s="312"/>
      <c r="T65" s="313"/>
      <c r="U65" s="311" t="s">
        <v>69</v>
      </c>
      <c r="V65" s="312"/>
      <c r="W65" s="312"/>
      <c r="X65" s="312"/>
      <c r="Y65" s="313"/>
      <c r="Z65" s="311" t="s">
        <v>69</v>
      </c>
      <c r="AA65" s="312"/>
      <c r="AB65" s="312"/>
      <c r="AC65" s="312"/>
      <c r="AD65" s="313"/>
    </row>
    <row r="66" spans="1:30" s="148" customFormat="1" ht="30" hidden="1" customHeight="1">
      <c r="A66" s="314" t="s">
        <v>70</v>
      </c>
      <c r="B66" s="315">
        <v>0.5081</v>
      </c>
      <c r="C66" s="316"/>
      <c r="D66" s="317" t="s">
        <v>213</v>
      </c>
      <c r="E66" s="316">
        <f>B66*C66</f>
        <v>0</v>
      </c>
      <c r="F66" s="314" t="s">
        <v>70</v>
      </c>
      <c r="G66" s="315">
        <v>0.5081</v>
      </c>
      <c r="H66" s="316"/>
      <c r="I66" s="317" t="s">
        <v>213</v>
      </c>
      <c r="J66" s="316">
        <f>G66*H66</f>
        <v>0</v>
      </c>
      <c r="K66" s="314" t="s">
        <v>70</v>
      </c>
      <c r="L66" s="315">
        <v>0.5081</v>
      </c>
      <c r="M66" s="316"/>
      <c r="N66" s="317" t="s">
        <v>213</v>
      </c>
      <c r="O66" s="316">
        <f>L66*M66</f>
        <v>0</v>
      </c>
      <c r="P66" s="314" t="s">
        <v>70</v>
      </c>
      <c r="Q66" s="315">
        <v>0.5081</v>
      </c>
      <c r="R66" s="316"/>
      <c r="S66" s="317" t="s">
        <v>213</v>
      </c>
      <c r="T66" s="316">
        <f>Q66*R66</f>
        <v>0</v>
      </c>
      <c r="U66" s="314" t="s">
        <v>70</v>
      </c>
      <c r="V66" s="315">
        <v>0.5081</v>
      </c>
      <c r="W66" s="316"/>
      <c r="X66" s="317" t="s">
        <v>213</v>
      </c>
      <c r="Y66" s="316">
        <f>V66*W66</f>
        <v>0</v>
      </c>
      <c r="Z66" s="314" t="s">
        <v>70</v>
      </c>
      <c r="AA66" s="315">
        <v>0.5081</v>
      </c>
      <c r="AB66" s="316"/>
      <c r="AC66" s="317" t="s">
        <v>213</v>
      </c>
      <c r="AD66" s="316">
        <f>AA66*AB66</f>
        <v>0</v>
      </c>
    </row>
    <row r="67" spans="1:30" s="148" customFormat="1" ht="24" customHeight="1">
      <c r="A67" s="314" t="s">
        <v>73</v>
      </c>
      <c r="B67" s="315">
        <v>0.70430000000000004</v>
      </c>
      <c r="C67" s="318">
        <f>'3.2 น้ำ'!C7</f>
        <v>417</v>
      </c>
      <c r="D67" s="317" t="s">
        <v>213</v>
      </c>
      <c r="E67" s="319">
        <f>C67*B67</f>
        <v>293.69310000000002</v>
      </c>
      <c r="F67" s="314" t="s">
        <v>73</v>
      </c>
      <c r="G67" s="315">
        <v>0.70430000000000004</v>
      </c>
      <c r="H67" s="318">
        <f>'3.2 น้ำ'!C9</f>
        <v>366</v>
      </c>
      <c r="I67" s="317" t="s">
        <v>213</v>
      </c>
      <c r="J67" s="319">
        <f>H67*G67</f>
        <v>257.77379999999999</v>
      </c>
      <c r="K67" s="314" t="s">
        <v>73</v>
      </c>
      <c r="L67" s="315">
        <v>0.70430000000000004</v>
      </c>
      <c r="M67" s="318">
        <f>'3.2 น้ำ'!C11</f>
        <v>352</v>
      </c>
      <c r="N67" s="317" t="s">
        <v>213</v>
      </c>
      <c r="O67" s="319">
        <f>M67*L67</f>
        <v>247.9136</v>
      </c>
      <c r="P67" s="314" t="s">
        <v>73</v>
      </c>
      <c r="Q67" s="315">
        <v>0.70430000000000004</v>
      </c>
      <c r="R67" s="318">
        <f>'3.2 น้ำ'!C13</f>
        <v>547</v>
      </c>
      <c r="S67" s="317" t="s">
        <v>213</v>
      </c>
      <c r="T67" s="353">
        <f>R67*Q67</f>
        <v>385.25210000000004</v>
      </c>
      <c r="U67" s="314" t="s">
        <v>73</v>
      </c>
      <c r="V67" s="315">
        <v>0.70430000000000004</v>
      </c>
      <c r="W67" s="318">
        <f>'3.2 น้ำ'!C15</f>
        <v>596</v>
      </c>
      <c r="X67" s="317" t="s">
        <v>213</v>
      </c>
      <c r="Y67" s="353">
        <f>W67*V67</f>
        <v>419.76280000000003</v>
      </c>
      <c r="Z67" s="314" t="s">
        <v>73</v>
      </c>
      <c r="AA67" s="315">
        <v>0.70430000000000004</v>
      </c>
      <c r="AB67" s="318">
        <f>'3.2 น้ำ'!C17</f>
        <v>557</v>
      </c>
      <c r="AC67" s="317" t="s">
        <v>213</v>
      </c>
      <c r="AD67" s="353">
        <f>AB67*AA67</f>
        <v>392.29510000000005</v>
      </c>
    </row>
    <row r="68" spans="1:30" s="148" customFormat="1" ht="24" hidden="1" customHeight="1">
      <c r="A68" s="314" t="s">
        <v>75</v>
      </c>
      <c r="B68" s="315">
        <v>0.2722</v>
      </c>
      <c r="C68" s="318"/>
      <c r="D68" s="317" t="s">
        <v>213</v>
      </c>
      <c r="E68" s="319"/>
      <c r="F68" s="314" t="s">
        <v>75</v>
      </c>
      <c r="G68" s="315">
        <v>0.2722</v>
      </c>
      <c r="H68" s="318"/>
      <c r="I68" s="317" t="s">
        <v>213</v>
      </c>
      <c r="J68" s="319"/>
      <c r="K68" s="314" t="s">
        <v>75</v>
      </c>
      <c r="L68" s="315">
        <v>0.2722</v>
      </c>
      <c r="M68" s="318"/>
      <c r="N68" s="317" t="s">
        <v>213</v>
      </c>
      <c r="O68" s="319"/>
      <c r="P68" s="314" t="s">
        <v>75</v>
      </c>
      <c r="Q68" s="315">
        <v>0.2722</v>
      </c>
      <c r="R68" s="318"/>
      <c r="S68" s="317" t="s">
        <v>213</v>
      </c>
      <c r="T68" s="353"/>
      <c r="U68" s="314" t="s">
        <v>75</v>
      </c>
      <c r="V68" s="315">
        <v>0.2722</v>
      </c>
      <c r="W68" s="318"/>
      <c r="X68" s="317" t="s">
        <v>213</v>
      </c>
      <c r="Y68" s="353"/>
      <c r="Z68" s="314" t="s">
        <v>75</v>
      </c>
      <c r="AA68" s="315">
        <v>0.2722</v>
      </c>
      <c r="AB68" s="318"/>
      <c r="AC68" s="317" t="s">
        <v>213</v>
      </c>
      <c r="AD68" s="353"/>
    </row>
    <row r="69" spans="1:30" s="148" customFormat="1" ht="24" customHeight="1">
      <c r="A69" s="320" t="s">
        <v>76</v>
      </c>
      <c r="B69" s="317">
        <v>0.58130000000000004</v>
      </c>
      <c r="C69" s="321">
        <f>'3.1 ไฟฟ้า'!C6</f>
        <v>14889</v>
      </c>
      <c r="D69" s="317" t="s">
        <v>77</v>
      </c>
      <c r="E69" s="319">
        <f>B69*C69</f>
        <v>8654.9757000000009</v>
      </c>
      <c r="F69" s="320" t="s">
        <v>76</v>
      </c>
      <c r="G69" s="317">
        <v>0.58130000000000004</v>
      </c>
      <c r="H69" s="321">
        <f>'3.1 ไฟฟ้า'!C8</f>
        <v>15362</v>
      </c>
      <c r="I69" s="317" t="s">
        <v>77</v>
      </c>
      <c r="J69" s="319">
        <f>G69*H69</f>
        <v>8929.9306000000015</v>
      </c>
      <c r="K69" s="320" t="s">
        <v>76</v>
      </c>
      <c r="L69" s="317">
        <v>0.58130000000000004</v>
      </c>
      <c r="M69" s="321">
        <f>'3.1 ไฟฟ้า'!C10</f>
        <v>16772</v>
      </c>
      <c r="N69" s="317" t="s">
        <v>77</v>
      </c>
      <c r="O69" s="319">
        <f>L69*M69</f>
        <v>9749.5636000000013</v>
      </c>
      <c r="P69" s="320" t="s">
        <v>76</v>
      </c>
      <c r="Q69" s="317">
        <v>0.58130000000000004</v>
      </c>
      <c r="R69" s="321">
        <f>'3.1 ไฟฟ้า'!C12</f>
        <v>16996</v>
      </c>
      <c r="S69" s="317" t="s">
        <v>77</v>
      </c>
      <c r="T69" s="353">
        <f>Q69*R69</f>
        <v>9879.7748000000011</v>
      </c>
      <c r="U69" s="320" t="s">
        <v>76</v>
      </c>
      <c r="V69" s="317">
        <v>0.58130000000000004</v>
      </c>
      <c r="W69" s="321">
        <f>'3.1 ไฟฟ้า'!C14</f>
        <v>16880</v>
      </c>
      <c r="X69" s="317" t="s">
        <v>77</v>
      </c>
      <c r="Y69" s="353">
        <f>V69*W69</f>
        <v>9812.344000000001</v>
      </c>
      <c r="Z69" s="320" t="s">
        <v>76</v>
      </c>
      <c r="AA69" s="317">
        <v>0.58130000000000004</v>
      </c>
      <c r="AB69" s="318">
        <f>'3.1 ไฟฟ้า'!C16</f>
        <v>17021</v>
      </c>
      <c r="AC69" s="317" t="s">
        <v>77</v>
      </c>
      <c r="AD69" s="353">
        <f>AA69*AB69</f>
        <v>9894.3073000000004</v>
      </c>
    </row>
    <row r="70" spans="1:30" s="148" customFormat="1" ht="24" customHeight="1">
      <c r="A70" s="320" t="s">
        <v>78</v>
      </c>
      <c r="B70" s="317">
        <v>0.73499999999999999</v>
      </c>
      <c r="C70" s="322">
        <f>'3.2 กระดาษ'!D7</f>
        <v>440.95589999999999</v>
      </c>
      <c r="D70" s="317" t="s">
        <v>79</v>
      </c>
      <c r="E70" s="319">
        <f>B70*C70</f>
        <v>324.10258649999997</v>
      </c>
      <c r="F70" s="320" t="s">
        <v>78</v>
      </c>
      <c r="G70" s="317">
        <v>0.73499999999999999</v>
      </c>
      <c r="H70" s="322">
        <f>'3.2 กระดาษ'!D9</f>
        <v>17.4636</v>
      </c>
      <c r="I70" s="317" t="s">
        <v>79</v>
      </c>
      <c r="J70" s="319">
        <f>G70*H70</f>
        <v>12.835746</v>
      </c>
      <c r="K70" s="320" t="s">
        <v>78</v>
      </c>
      <c r="L70" s="317">
        <v>0.73499999999999999</v>
      </c>
      <c r="M70" s="322">
        <f>'3.2 กระดาษ'!D11</f>
        <v>1004.1569999999999</v>
      </c>
      <c r="N70" s="317" t="s">
        <v>79</v>
      </c>
      <c r="O70" s="319">
        <f>L70*M70</f>
        <v>738.05539499999998</v>
      </c>
      <c r="P70" s="320" t="s">
        <v>78</v>
      </c>
      <c r="Q70" s="317">
        <v>0.73499999999999999</v>
      </c>
      <c r="R70" s="322">
        <f>'3.2 กระดาษ'!D13</f>
        <v>508.62734999999998</v>
      </c>
      <c r="S70" s="317" t="s">
        <v>79</v>
      </c>
      <c r="T70" s="353">
        <f>Q70*R70</f>
        <v>373.84110225000001</v>
      </c>
      <c r="U70" s="320" t="s">
        <v>78</v>
      </c>
      <c r="V70" s="317">
        <v>0.73499999999999999</v>
      </c>
      <c r="W70" s="322">
        <f>'3.2 กระดาษ'!D15</f>
        <v>130.977</v>
      </c>
      <c r="X70" s="317" t="s">
        <v>79</v>
      </c>
      <c r="Y70" s="353">
        <f>V70*W70</f>
        <v>96.268095000000002</v>
      </c>
      <c r="Z70" s="320" t="s">
        <v>78</v>
      </c>
      <c r="AA70" s="317">
        <v>0.73499999999999999</v>
      </c>
      <c r="AB70" s="322">
        <f>'3.2 กระดาษ'!D17</f>
        <v>174.636</v>
      </c>
      <c r="AC70" s="317" t="s">
        <v>79</v>
      </c>
      <c r="AD70" s="353">
        <f>AA70*AB70</f>
        <v>128.35746</v>
      </c>
    </row>
    <row r="71" spans="1:30" s="148" customFormat="1" ht="35.1" customHeight="1">
      <c r="A71" s="323" t="s">
        <v>80</v>
      </c>
      <c r="B71" s="324"/>
      <c r="C71" s="324"/>
      <c r="D71" s="324"/>
      <c r="E71" s="325">
        <f>SUM(E66:E70)</f>
        <v>9272.7713865000005</v>
      </c>
      <c r="F71" s="323" t="s">
        <v>80</v>
      </c>
      <c r="G71" s="324"/>
      <c r="H71" s="324"/>
      <c r="I71" s="324"/>
      <c r="J71" s="325">
        <f>SUM(J66:J70)</f>
        <v>9200.540146000003</v>
      </c>
      <c r="K71" s="323" t="s">
        <v>80</v>
      </c>
      <c r="L71" s="324"/>
      <c r="M71" s="324"/>
      <c r="N71" s="324"/>
      <c r="O71" s="326">
        <f>SUM(O66:O70)</f>
        <v>10735.532595000001</v>
      </c>
      <c r="P71" s="323" t="s">
        <v>80</v>
      </c>
      <c r="Q71" s="324"/>
      <c r="R71" s="324"/>
      <c r="S71" s="324"/>
      <c r="T71" s="354">
        <f>SUM(T66:T70)</f>
        <v>10638.868002250001</v>
      </c>
      <c r="U71" s="323" t="s">
        <v>80</v>
      </c>
      <c r="V71" s="324"/>
      <c r="W71" s="324"/>
      <c r="X71" s="324"/>
      <c r="Y71" s="354">
        <f>SUM(Y66:Y70)</f>
        <v>10328.374895000001</v>
      </c>
      <c r="Z71" s="323" t="s">
        <v>80</v>
      </c>
      <c r="AA71" s="324"/>
      <c r="AB71" s="324"/>
      <c r="AC71" s="324"/>
      <c r="AD71" s="354">
        <f>SUM(AD66:AD70)</f>
        <v>10414.959859999999</v>
      </c>
    </row>
    <row r="72" spans="1:30" ht="35.1" customHeight="1">
      <c r="A72" s="327" t="s">
        <v>81</v>
      </c>
      <c r="B72" s="328"/>
      <c r="C72" s="328"/>
      <c r="D72" s="328"/>
      <c r="E72" s="329"/>
      <c r="F72" s="327" t="s">
        <v>81</v>
      </c>
      <c r="G72" s="328"/>
      <c r="H72" s="328"/>
      <c r="I72" s="328"/>
      <c r="J72" s="329"/>
      <c r="K72" s="327" t="s">
        <v>81</v>
      </c>
      <c r="L72" s="328"/>
      <c r="M72" s="328"/>
      <c r="N72" s="328"/>
      <c r="O72" s="329"/>
      <c r="P72" s="327" t="s">
        <v>81</v>
      </c>
      <c r="Q72" s="328"/>
      <c r="R72" s="328"/>
      <c r="S72" s="328"/>
      <c r="T72" s="329"/>
      <c r="U72" s="327" t="s">
        <v>81</v>
      </c>
      <c r="V72" s="328"/>
      <c r="W72" s="328"/>
      <c r="X72" s="328"/>
      <c r="Y72" s="329"/>
      <c r="Z72" s="327" t="s">
        <v>81</v>
      </c>
      <c r="AA72" s="328"/>
      <c r="AB72" s="328"/>
      <c r="AC72" s="328"/>
      <c r="AD72" s="329"/>
    </row>
    <row r="73" spans="1:30" ht="24" customHeight="1">
      <c r="A73" s="330" t="s">
        <v>82</v>
      </c>
      <c r="B73" s="331">
        <v>1.4755</v>
      </c>
      <c r="C73" s="332">
        <f>'4.1 ปริมาณขยะ'!C4</f>
        <v>40.200000000000003</v>
      </c>
      <c r="D73" s="331" t="s">
        <v>79</v>
      </c>
      <c r="E73" s="333">
        <f t="shared" ref="E73:E82" si="14">B73*C73</f>
        <v>59.315100000000008</v>
      </c>
      <c r="F73" s="330" t="s">
        <v>82</v>
      </c>
      <c r="G73" s="331">
        <v>1.4755</v>
      </c>
      <c r="H73" s="332">
        <f>'4.1 ปริมาณขยะ'!E4</f>
        <v>37.200000000000003</v>
      </c>
      <c r="I73" s="331" t="s">
        <v>79</v>
      </c>
      <c r="J73" s="333">
        <f t="shared" ref="J73:J82" si="15">G73*H73</f>
        <v>54.888600000000004</v>
      </c>
      <c r="K73" s="330" t="s">
        <v>82</v>
      </c>
      <c r="L73" s="331">
        <v>1.4755</v>
      </c>
      <c r="M73" s="332">
        <f>'4.1 ปริมาณขยะ'!G4</f>
        <v>35.5</v>
      </c>
      <c r="N73" s="331" t="s">
        <v>79</v>
      </c>
      <c r="O73" s="333">
        <f t="shared" ref="O73:O82" si="16">L73*M73</f>
        <v>52.380250000000004</v>
      </c>
      <c r="P73" s="330" t="s">
        <v>82</v>
      </c>
      <c r="Q73" s="331">
        <v>1.4755</v>
      </c>
      <c r="R73" s="332">
        <f>'4.1 ปริมาณขยะ'!I4</f>
        <v>31</v>
      </c>
      <c r="S73" s="331" t="s">
        <v>79</v>
      </c>
      <c r="T73" s="346">
        <f t="shared" ref="T73:T82" si="17">Q73*R73</f>
        <v>45.740500000000004</v>
      </c>
      <c r="U73" s="330" t="s">
        <v>82</v>
      </c>
      <c r="V73" s="331">
        <v>1.4755</v>
      </c>
      <c r="W73" s="332">
        <f>'4.1 ปริมาณขยะ'!K4</f>
        <v>40</v>
      </c>
      <c r="X73" s="331" t="s">
        <v>79</v>
      </c>
      <c r="Y73" s="346">
        <f t="shared" ref="Y73:Y82" si="18">V73*W73</f>
        <v>59.02</v>
      </c>
      <c r="Z73" s="330" t="s">
        <v>82</v>
      </c>
      <c r="AA73" s="331">
        <v>1.4755</v>
      </c>
      <c r="AB73" s="332">
        <f>'4.1 ปริมาณขยะ'!M4</f>
        <v>21</v>
      </c>
      <c r="AC73" s="331" t="s">
        <v>79</v>
      </c>
      <c r="AD73" s="346">
        <f t="shared" ref="AD73:AD82" si="19">AA73*AB73</f>
        <v>30.985500000000002</v>
      </c>
    </row>
    <row r="74" spans="1:30" ht="24" hidden="1" customHeight="1">
      <c r="A74" s="330" t="s">
        <v>83</v>
      </c>
      <c r="B74" s="331">
        <v>2</v>
      </c>
      <c r="C74" s="332">
        <f>'4.1 ปริมาณขยะ'!C5</f>
        <v>7</v>
      </c>
      <c r="D74" s="331" t="s">
        <v>79</v>
      </c>
      <c r="E74" s="333">
        <f t="shared" si="14"/>
        <v>14</v>
      </c>
      <c r="F74" s="330" t="s">
        <v>83</v>
      </c>
      <c r="G74" s="331">
        <v>2</v>
      </c>
      <c r="H74" s="332"/>
      <c r="I74" s="331" t="s">
        <v>79</v>
      </c>
      <c r="J74" s="333">
        <f t="shared" si="15"/>
        <v>0</v>
      </c>
      <c r="K74" s="330" t="s">
        <v>83</v>
      </c>
      <c r="L74" s="331">
        <v>2</v>
      </c>
      <c r="M74" s="332"/>
      <c r="N74" s="331" t="s">
        <v>79</v>
      </c>
      <c r="O74" s="333">
        <f t="shared" si="16"/>
        <v>0</v>
      </c>
      <c r="P74" s="330" t="s">
        <v>83</v>
      </c>
      <c r="Q74" s="331">
        <v>2</v>
      </c>
      <c r="R74" s="332"/>
      <c r="S74" s="331" t="s">
        <v>79</v>
      </c>
      <c r="T74" s="346">
        <f t="shared" si="17"/>
        <v>0</v>
      </c>
      <c r="U74" s="330" t="s">
        <v>83</v>
      </c>
      <c r="V74" s="331">
        <v>2</v>
      </c>
      <c r="W74" s="332"/>
      <c r="X74" s="331" t="s">
        <v>79</v>
      </c>
      <c r="Y74" s="346">
        <f t="shared" si="18"/>
        <v>0</v>
      </c>
      <c r="Z74" s="330" t="s">
        <v>83</v>
      </c>
      <c r="AA74" s="331">
        <v>2</v>
      </c>
      <c r="AB74" s="332"/>
      <c r="AC74" s="331" t="s">
        <v>79</v>
      </c>
      <c r="AD74" s="346">
        <f t="shared" si="19"/>
        <v>0</v>
      </c>
    </row>
    <row r="75" spans="1:30" ht="24" hidden="1" customHeight="1">
      <c r="A75" s="330" t="s">
        <v>84</v>
      </c>
      <c r="B75" s="331">
        <v>2.5299999999999998</v>
      </c>
      <c r="C75" s="332">
        <f>'4.1 ปริมาณขยะ'!C6</f>
        <v>26.4</v>
      </c>
      <c r="D75" s="331" t="s">
        <v>79</v>
      </c>
      <c r="E75" s="333">
        <f t="shared" si="14"/>
        <v>66.791999999999987</v>
      </c>
      <c r="F75" s="330" t="s">
        <v>84</v>
      </c>
      <c r="G75" s="331">
        <v>2.5299999999999998</v>
      </c>
      <c r="H75" s="332"/>
      <c r="I75" s="331" t="s">
        <v>79</v>
      </c>
      <c r="J75" s="333">
        <f t="shared" si="15"/>
        <v>0</v>
      </c>
      <c r="K75" s="330" t="s">
        <v>84</v>
      </c>
      <c r="L75" s="331">
        <v>2.5299999999999998</v>
      </c>
      <c r="M75" s="332"/>
      <c r="N75" s="331" t="s">
        <v>79</v>
      </c>
      <c r="O75" s="333">
        <f t="shared" si="16"/>
        <v>0</v>
      </c>
      <c r="P75" s="330" t="s">
        <v>84</v>
      </c>
      <c r="Q75" s="331">
        <v>2.5299999999999998</v>
      </c>
      <c r="R75" s="332"/>
      <c r="S75" s="331" t="s">
        <v>79</v>
      </c>
      <c r="T75" s="346">
        <f t="shared" si="17"/>
        <v>0</v>
      </c>
      <c r="U75" s="330" t="s">
        <v>84</v>
      </c>
      <c r="V75" s="331">
        <v>2.5299999999999998</v>
      </c>
      <c r="W75" s="332"/>
      <c r="X75" s="331" t="s">
        <v>79</v>
      </c>
      <c r="Y75" s="346">
        <f t="shared" si="18"/>
        <v>0</v>
      </c>
      <c r="Z75" s="330" t="s">
        <v>84</v>
      </c>
      <c r="AA75" s="331">
        <v>2.5299999999999998</v>
      </c>
      <c r="AB75" s="332"/>
      <c r="AC75" s="331" t="s">
        <v>79</v>
      </c>
      <c r="AD75" s="346">
        <f t="shared" si="19"/>
        <v>0</v>
      </c>
    </row>
    <row r="76" spans="1:30" ht="24" hidden="1" customHeight="1">
      <c r="A76" s="330" t="s">
        <v>85</v>
      </c>
      <c r="B76" s="331">
        <v>7.3499999999999996E-2</v>
      </c>
      <c r="C76" s="332">
        <f>'4.1 ปริมาณขยะ'!C7</f>
        <v>712.1</v>
      </c>
      <c r="D76" s="331" t="s">
        <v>79</v>
      </c>
      <c r="E76" s="333">
        <f t="shared" si="14"/>
        <v>52.339349999999996</v>
      </c>
      <c r="F76" s="330" t="s">
        <v>85</v>
      </c>
      <c r="G76" s="331">
        <v>7.3499999999999996E-2</v>
      </c>
      <c r="H76" s="332"/>
      <c r="I76" s="331" t="s">
        <v>79</v>
      </c>
      <c r="J76" s="333">
        <f t="shared" si="15"/>
        <v>0</v>
      </c>
      <c r="K76" s="330" t="s">
        <v>85</v>
      </c>
      <c r="L76" s="331">
        <v>7.3499999999999996E-2</v>
      </c>
      <c r="M76" s="332"/>
      <c r="N76" s="331" t="s">
        <v>79</v>
      </c>
      <c r="O76" s="333">
        <f t="shared" si="16"/>
        <v>0</v>
      </c>
      <c r="P76" s="330" t="s">
        <v>85</v>
      </c>
      <c r="Q76" s="331">
        <v>7.3499999999999996E-2</v>
      </c>
      <c r="R76" s="332"/>
      <c r="S76" s="331" t="s">
        <v>79</v>
      </c>
      <c r="T76" s="346">
        <f t="shared" si="17"/>
        <v>0</v>
      </c>
      <c r="U76" s="330" t="s">
        <v>85</v>
      </c>
      <c r="V76" s="331">
        <v>7.3499999999999996E-2</v>
      </c>
      <c r="W76" s="332"/>
      <c r="X76" s="331" t="s">
        <v>79</v>
      </c>
      <c r="Y76" s="346">
        <f t="shared" si="18"/>
        <v>0</v>
      </c>
      <c r="Z76" s="330" t="s">
        <v>85</v>
      </c>
      <c r="AA76" s="331">
        <v>7.3499999999999996E-2</v>
      </c>
      <c r="AB76" s="332"/>
      <c r="AC76" s="331" t="s">
        <v>79</v>
      </c>
      <c r="AD76" s="346">
        <f t="shared" si="19"/>
        <v>0</v>
      </c>
    </row>
    <row r="77" spans="1:30" ht="24" hidden="1" customHeight="1">
      <c r="A77" s="330" t="s">
        <v>86</v>
      </c>
      <c r="B77" s="331">
        <v>4</v>
      </c>
      <c r="C77" s="332">
        <f>'4.1 ปริมาณขยะ'!C8</f>
        <v>0</v>
      </c>
      <c r="D77" s="331" t="s">
        <v>79</v>
      </c>
      <c r="E77" s="333">
        <f t="shared" si="14"/>
        <v>0</v>
      </c>
      <c r="F77" s="330" t="s">
        <v>86</v>
      </c>
      <c r="G77" s="331">
        <v>4</v>
      </c>
      <c r="H77" s="332"/>
      <c r="I77" s="331" t="s">
        <v>79</v>
      </c>
      <c r="J77" s="333">
        <f t="shared" si="15"/>
        <v>0</v>
      </c>
      <c r="K77" s="330" t="s">
        <v>86</v>
      </c>
      <c r="L77" s="331">
        <v>4</v>
      </c>
      <c r="M77" s="332"/>
      <c r="N77" s="331" t="s">
        <v>79</v>
      </c>
      <c r="O77" s="333">
        <f t="shared" si="16"/>
        <v>0</v>
      </c>
      <c r="P77" s="330" t="s">
        <v>86</v>
      </c>
      <c r="Q77" s="331">
        <v>4</v>
      </c>
      <c r="R77" s="332"/>
      <c r="S77" s="331" t="s">
        <v>79</v>
      </c>
      <c r="T77" s="346">
        <f t="shared" si="17"/>
        <v>0</v>
      </c>
      <c r="U77" s="330" t="s">
        <v>86</v>
      </c>
      <c r="V77" s="331">
        <v>4</v>
      </c>
      <c r="W77" s="332"/>
      <c r="X77" s="331" t="s">
        <v>79</v>
      </c>
      <c r="Y77" s="346">
        <f t="shared" si="18"/>
        <v>0</v>
      </c>
      <c r="Z77" s="330" t="s">
        <v>86</v>
      </c>
      <c r="AA77" s="331">
        <v>4</v>
      </c>
      <c r="AB77" s="332"/>
      <c r="AC77" s="331" t="s">
        <v>79</v>
      </c>
      <c r="AD77" s="346">
        <f t="shared" si="19"/>
        <v>0</v>
      </c>
    </row>
    <row r="78" spans="1:30" ht="24" hidden="1" customHeight="1">
      <c r="A78" s="330" t="s">
        <v>87</v>
      </c>
      <c r="B78" s="331">
        <v>3.27</v>
      </c>
      <c r="C78" s="332">
        <f>'4.1 ปริมาณขยะ'!C9</f>
        <v>0</v>
      </c>
      <c r="D78" s="331" t="s">
        <v>79</v>
      </c>
      <c r="E78" s="333">
        <f t="shared" si="14"/>
        <v>0</v>
      </c>
      <c r="F78" s="330" t="s">
        <v>87</v>
      </c>
      <c r="G78" s="331">
        <v>3.27</v>
      </c>
      <c r="H78" s="332"/>
      <c r="I78" s="331" t="s">
        <v>79</v>
      </c>
      <c r="J78" s="333">
        <f t="shared" si="15"/>
        <v>0</v>
      </c>
      <c r="K78" s="330" t="s">
        <v>87</v>
      </c>
      <c r="L78" s="331">
        <v>3.27</v>
      </c>
      <c r="M78" s="332"/>
      <c r="N78" s="331" t="s">
        <v>79</v>
      </c>
      <c r="O78" s="333">
        <f t="shared" si="16"/>
        <v>0</v>
      </c>
      <c r="P78" s="330" t="s">
        <v>87</v>
      </c>
      <c r="Q78" s="331">
        <v>3.27</v>
      </c>
      <c r="R78" s="332"/>
      <c r="S78" s="331" t="s">
        <v>79</v>
      </c>
      <c r="T78" s="346">
        <f t="shared" si="17"/>
        <v>0</v>
      </c>
      <c r="U78" s="330" t="s">
        <v>87</v>
      </c>
      <c r="V78" s="331">
        <v>3.27</v>
      </c>
      <c r="W78" s="332"/>
      <c r="X78" s="331" t="s">
        <v>79</v>
      </c>
      <c r="Y78" s="346">
        <f t="shared" si="18"/>
        <v>0</v>
      </c>
      <c r="Z78" s="330" t="s">
        <v>87</v>
      </c>
      <c r="AA78" s="331">
        <v>3.27</v>
      </c>
      <c r="AB78" s="332"/>
      <c r="AC78" s="331" t="s">
        <v>79</v>
      </c>
      <c r="AD78" s="346">
        <f t="shared" si="19"/>
        <v>0</v>
      </c>
    </row>
    <row r="79" spans="1:30" ht="24" hidden="1" customHeight="1">
      <c r="A79" s="330" t="s">
        <v>88</v>
      </c>
      <c r="B79" s="331">
        <v>3.13</v>
      </c>
      <c r="C79" s="332">
        <f>'4.1 ปริมาณขยะ'!C10</f>
        <v>0</v>
      </c>
      <c r="D79" s="331" t="s">
        <v>79</v>
      </c>
      <c r="E79" s="333">
        <f t="shared" si="14"/>
        <v>0</v>
      </c>
      <c r="F79" s="330" t="s">
        <v>88</v>
      </c>
      <c r="G79" s="331">
        <v>3.13</v>
      </c>
      <c r="H79" s="332"/>
      <c r="I79" s="331" t="s">
        <v>79</v>
      </c>
      <c r="J79" s="333">
        <f t="shared" si="15"/>
        <v>0</v>
      </c>
      <c r="K79" s="330" t="s">
        <v>88</v>
      </c>
      <c r="L79" s="331">
        <v>3.13</v>
      </c>
      <c r="M79" s="332"/>
      <c r="N79" s="331" t="s">
        <v>79</v>
      </c>
      <c r="O79" s="333">
        <f t="shared" si="16"/>
        <v>0</v>
      </c>
      <c r="P79" s="330" t="s">
        <v>88</v>
      </c>
      <c r="Q79" s="331">
        <v>3.13</v>
      </c>
      <c r="R79" s="332"/>
      <c r="S79" s="331" t="s">
        <v>79</v>
      </c>
      <c r="T79" s="346">
        <f t="shared" si="17"/>
        <v>0</v>
      </c>
      <c r="U79" s="330" t="s">
        <v>88</v>
      </c>
      <c r="V79" s="331">
        <v>3.13</v>
      </c>
      <c r="W79" s="332"/>
      <c r="X79" s="331" t="s">
        <v>79</v>
      </c>
      <c r="Y79" s="346">
        <f t="shared" si="18"/>
        <v>0</v>
      </c>
      <c r="Z79" s="330" t="s">
        <v>88</v>
      </c>
      <c r="AA79" s="331">
        <v>3.13</v>
      </c>
      <c r="AB79" s="332"/>
      <c r="AC79" s="331" t="s">
        <v>79</v>
      </c>
      <c r="AD79" s="346">
        <f t="shared" si="19"/>
        <v>0</v>
      </c>
    </row>
    <row r="80" spans="1:30" ht="24" hidden="1" customHeight="1">
      <c r="A80" s="330" t="s">
        <v>89</v>
      </c>
      <c r="B80" s="331">
        <v>1.1870000000000001</v>
      </c>
      <c r="C80" s="332">
        <f>'4.1 ปริมาณขยะ'!C11</f>
        <v>0</v>
      </c>
      <c r="D80" s="331" t="s">
        <v>79</v>
      </c>
      <c r="E80" s="333">
        <f t="shared" si="14"/>
        <v>0</v>
      </c>
      <c r="F80" s="330" t="s">
        <v>89</v>
      </c>
      <c r="G80" s="331">
        <v>1.1870000000000001</v>
      </c>
      <c r="H80" s="332"/>
      <c r="I80" s="331" t="s">
        <v>79</v>
      </c>
      <c r="J80" s="333">
        <f t="shared" si="15"/>
        <v>0</v>
      </c>
      <c r="K80" s="330" t="s">
        <v>89</v>
      </c>
      <c r="L80" s="331">
        <v>1.1870000000000001</v>
      </c>
      <c r="M80" s="332"/>
      <c r="N80" s="331" t="s">
        <v>79</v>
      </c>
      <c r="O80" s="333">
        <f t="shared" si="16"/>
        <v>0</v>
      </c>
      <c r="P80" s="330" t="s">
        <v>89</v>
      </c>
      <c r="Q80" s="331">
        <v>1.1870000000000001</v>
      </c>
      <c r="R80" s="332"/>
      <c r="S80" s="331" t="s">
        <v>79</v>
      </c>
      <c r="T80" s="346">
        <f t="shared" si="17"/>
        <v>0</v>
      </c>
      <c r="U80" s="330" t="s">
        <v>89</v>
      </c>
      <c r="V80" s="331">
        <v>1.1870000000000001</v>
      </c>
      <c r="W80" s="332"/>
      <c r="X80" s="331" t="s">
        <v>79</v>
      </c>
      <c r="Y80" s="346">
        <f t="shared" si="18"/>
        <v>0</v>
      </c>
      <c r="Z80" s="330" t="s">
        <v>89</v>
      </c>
      <c r="AA80" s="331">
        <v>1.1870000000000001</v>
      </c>
      <c r="AB80" s="332"/>
      <c r="AC80" s="331" t="s">
        <v>79</v>
      </c>
      <c r="AD80" s="346">
        <f t="shared" si="19"/>
        <v>0</v>
      </c>
    </row>
    <row r="81" spans="1:36" ht="24" customHeight="1">
      <c r="A81" s="330" t="s">
        <v>90</v>
      </c>
      <c r="B81" s="331">
        <v>4.4314999999999998</v>
      </c>
      <c r="C81" s="332">
        <f>'4.1 ปริมาณขยะ'!C5</f>
        <v>7</v>
      </c>
      <c r="D81" s="331" t="s">
        <v>79</v>
      </c>
      <c r="E81" s="333">
        <f t="shared" si="14"/>
        <v>31.020499999999998</v>
      </c>
      <c r="F81" s="330" t="s">
        <v>90</v>
      </c>
      <c r="G81" s="331">
        <v>4.4314999999999998</v>
      </c>
      <c r="H81" s="332">
        <f>'4.1 ปริมาณขยะ'!E5</f>
        <v>6</v>
      </c>
      <c r="I81" s="331" t="s">
        <v>79</v>
      </c>
      <c r="J81" s="333">
        <f t="shared" si="15"/>
        <v>26.588999999999999</v>
      </c>
      <c r="K81" s="330" t="s">
        <v>90</v>
      </c>
      <c r="L81" s="331">
        <v>4.4314999999999998</v>
      </c>
      <c r="M81" s="332">
        <f>'4.1 ปริมาณขยะ'!G5</f>
        <v>5.5</v>
      </c>
      <c r="N81" s="331" t="s">
        <v>79</v>
      </c>
      <c r="O81" s="333">
        <f t="shared" si="16"/>
        <v>24.373249999999999</v>
      </c>
      <c r="P81" s="330" t="s">
        <v>90</v>
      </c>
      <c r="Q81" s="331">
        <v>4.4314999999999998</v>
      </c>
      <c r="R81" s="332">
        <f>'4.1 ปริมาณขยะ'!I5</f>
        <v>2</v>
      </c>
      <c r="S81" s="331" t="s">
        <v>79</v>
      </c>
      <c r="T81" s="346">
        <f t="shared" si="17"/>
        <v>8.8629999999999995</v>
      </c>
      <c r="U81" s="330" t="s">
        <v>90</v>
      </c>
      <c r="V81" s="331">
        <v>4.4314999999999998</v>
      </c>
      <c r="W81" s="332">
        <f>'4.1 ปริมาณขยะ'!K5</f>
        <v>5.5</v>
      </c>
      <c r="X81" s="331" t="s">
        <v>79</v>
      </c>
      <c r="Y81" s="346">
        <f t="shared" si="18"/>
        <v>24.373249999999999</v>
      </c>
      <c r="Z81" s="330" t="s">
        <v>90</v>
      </c>
      <c r="AA81" s="331">
        <v>4.4314999999999998</v>
      </c>
      <c r="AB81" s="332">
        <f>'4.1 ปริมาณขยะ'!M5</f>
        <v>3</v>
      </c>
      <c r="AC81" s="331" t="s">
        <v>79</v>
      </c>
      <c r="AD81" s="346">
        <f t="shared" si="19"/>
        <v>13.294499999999999</v>
      </c>
    </row>
    <row r="82" spans="1:36" ht="24" hidden="1" customHeight="1">
      <c r="A82" s="330" t="s">
        <v>91</v>
      </c>
      <c r="B82" s="331">
        <v>2.2970999999999999</v>
      </c>
      <c r="C82" s="332">
        <f>'4.1 ปริมาณขยะ'!C13</f>
        <v>0</v>
      </c>
      <c r="D82" s="331" t="s">
        <v>79</v>
      </c>
      <c r="E82" s="333">
        <f t="shared" si="14"/>
        <v>0</v>
      </c>
      <c r="F82" s="330" t="s">
        <v>91</v>
      </c>
      <c r="G82" s="331">
        <v>2.2970999999999999</v>
      </c>
      <c r="H82" s="332"/>
      <c r="I82" s="331" t="s">
        <v>79</v>
      </c>
      <c r="J82" s="333">
        <f t="shared" si="15"/>
        <v>0</v>
      </c>
      <c r="K82" s="330" t="s">
        <v>91</v>
      </c>
      <c r="L82" s="331">
        <v>2.2970999999999999</v>
      </c>
      <c r="M82" s="332"/>
      <c r="N82" s="331" t="s">
        <v>79</v>
      </c>
      <c r="O82" s="333">
        <f t="shared" si="16"/>
        <v>0</v>
      </c>
      <c r="P82" s="330" t="s">
        <v>91</v>
      </c>
      <c r="Q82" s="331">
        <v>2.2970999999999999</v>
      </c>
      <c r="R82" s="332"/>
      <c r="S82" s="331" t="s">
        <v>79</v>
      </c>
      <c r="T82" s="346">
        <f t="shared" si="17"/>
        <v>0</v>
      </c>
      <c r="U82" s="330" t="s">
        <v>91</v>
      </c>
      <c r="V82" s="331">
        <v>2.2970999999999999</v>
      </c>
      <c r="W82" s="332"/>
      <c r="X82" s="331" t="s">
        <v>79</v>
      </c>
      <c r="Y82" s="346">
        <f t="shared" si="18"/>
        <v>0</v>
      </c>
      <c r="Z82" s="330" t="s">
        <v>91</v>
      </c>
      <c r="AA82" s="331">
        <v>2.2970999999999999</v>
      </c>
      <c r="AB82" s="332"/>
      <c r="AC82" s="331" t="s">
        <v>79</v>
      </c>
      <c r="AD82" s="346">
        <f t="shared" si="19"/>
        <v>0</v>
      </c>
    </row>
    <row r="83" spans="1:36" ht="24" hidden="1" customHeight="1">
      <c r="A83" s="330" t="s">
        <v>92</v>
      </c>
      <c r="B83" s="331">
        <v>2.399</v>
      </c>
      <c r="C83" s="332">
        <f>'4.1 ปริมาณขยะ'!C14</f>
        <v>0</v>
      </c>
      <c r="D83" s="331" t="s">
        <v>79</v>
      </c>
      <c r="E83" s="333">
        <f>B83*C83</f>
        <v>0</v>
      </c>
      <c r="F83" s="330" t="s">
        <v>92</v>
      </c>
      <c r="G83" s="331">
        <v>2.399</v>
      </c>
      <c r="H83" s="332"/>
      <c r="I83" s="331" t="s">
        <v>79</v>
      </c>
      <c r="J83" s="333">
        <f>G83*H83</f>
        <v>0</v>
      </c>
      <c r="K83" s="330" t="s">
        <v>92</v>
      </c>
      <c r="L83" s="331">
        <v>2.399</v>
      </c>
      <c r="M83" s="332"/>
      <c r="N83" s="331" t="s">
        <v>79</v>
      </c>
      <c r="O83" s="333">
        <f>L83*M83</f>
        <v>0</v>
      </c>
      <c r="P83" s="330" t="s">
        <v>92</v>
      </c>
      <c r="Q83" s="331">
        <v>2.399</v>
      </c>
      <c r="R83" s="332"/>
      <c r="S83" s="331" t="s">
        <v>79</v>
      </c>
      <c r="T83" s="346">
        <f>Q83*R83</f>
        <v>0</v>
      </c>
      <c r="U83" s="330" t="s">
        <v>92</v>
      </c>
      <c r="V83" s="331">
        <v>2.399</v>
      </c>
      <c r="W83" s="332"/>
      <c r="X83" s="331" t="s">
        <v>79</v>
      </c>
      <c r="Y83" s="346">
        <f>V83*W83</f>
        <v>0</v>
      </c>
      <c r="Z83" s="330" t="s">
        <v>92</v>
      </c>
      <c r="AA83" s="331">
        <v>2.399</v>
      </c>
      <c r="AB83" s="332"/>
      <c r="AC83" s="331" t="s">
        <v>79</v>
      </c>
      <c r="AD83" s="346">
        <f>AA83*AB83</f>
        <v>0</v>
      </c>
    </row>
    <row r="84" spans="1:36" ht="24" hidden="1" customHeight="1">
      <c r="A84" s="330" t="s">
        <v>93</v>
      </c>
      <c r="B84" s="331">
        <v>1.52</v>
      </c>
      <c r="C84" s="332">
        <f>'4.1 ปริมาณขยะ'!C15</f>
        <v>0</v>
      </c>
      <c r="D84" s="331" t="s">
        <v>79</v>
      </c>
      <c r="E84" s="333">
        <f t="shared" ref="E84:E86" si="20">B84*C84</f>
        <v>0</v>
      </c>
      <c r="F84" s="330" t="s">
        <v>93</v>
      </c>
      <c r="G84" s="331">
        <v>1.52</v>
      </c>
      <c r="H84" s="332"/>
      <c r="I84" s="331" t="s">
        <v>79</v>
      </c>
      <c r="J84" s="333">
        <f t="shared" ref="J84:J86" si="21">G84*H84</f>
        <v>0</v>
      </c>
      <c r="K84" s="330" t="s">
        <v>93</v>
      </c>
      <c r="L84" s="331">
        <v>1.52</v>
      </c>
      <c r="M84" s="332"/>
      <c r="N84" s="331" t="s">
        <v>79</v>
      </c>
      <c r="O84" s="333">
        <f t="shared" ref="O84:O86" si="22">L84*M84</f>
        <v>0</v>
      </c>
      <c r="P84" s="330" t="s">
        <v>93</v>
      </c>
      <c r="Q84" s="331">
        <v>1.52</v>
      </c>
      <c r="R84" s="332"/>
      <c r="S84" s="331" t="s">
        <v>79</v>
      </c>
      <c r="T84" s="346">
        <f t="shared" ref="T84:T86" si="23">Q84*R84</f>
        <v>0</v>
      </c>
      <c r="U84" s="330" t="s">
        <v>93</v>
      </c>
      <c r="V84" s="331">
        <v>1.52</v>
      </c>
      <c r="W84" s="332"/>
      <c r="X84" s="331" t="s">
        <v>79</v>
      </c>
      <c r="Y84" s="346">
        <f t="shared" ref="Y84:Y86" si="24">V84*W84</f>
        <v>0</v>
      </c>
      <c r="Z84" s="330" t="s">
        <v>93</v>
      </c>
      <c r="AA84" s="331">
        <v>1.52</v>
      </c>
      <c r="AB84" s="332"/>
      <c r="AC84" s="331" t="s">
        <v>79</v>
      </c>
      <c r="AD84" s="346">
        <f t="shared" ref="AD84:AD86" si="25">AA84*AB84</f>
        <v>0</v>
      </c>
    </row>
    <row r="85" spans="1:36" ht="24" customHeight="1">
      <c r="A85" s="330" t="s">
        <v>94</v>
      </c>
      <c r="B85" s="331">
        <v>3.77</v>
      </c>
      <c r="C85" s="332">
        <f>'4.1 ปริมาณขยะ'!C6</f>
        <v>26.4</v>
      </c>
      <c r="D85" s="331" t="s">
        <v>79</v>
      </c>
      <c r="E85" s="333">
        <f t="shared" si="20"/>
        <v>99.527999999999992</v>
      </c>
      <c r="F85" s="330" t="s">
        <v>94</v>
      </c>
      <c r="G85" s="331">
        <v>3.77</v>
      </c>
      <c r="H85" s="332">
        <f>'4.1 ปริมาณขยะ'!E6</f>
        <v>23</v>
      </c>
      <c r="I85" s="331" t="s">
        <v>79</v>
      </c>
      <c r="J85" s="333">
        <f t="shared" si="21"/>
        <v>86.71</v>
      </c>
      <c r="K85" s="330" t="s">
        <v>94</v>
      </c>
      <c r="L85" s="331">
        <v>3.77</v>
      </c>
      <c r="M85" s="332">
        <f>'4.1 ปริมาณขยะ'!G6</f>
        <v>21.3</v>
      </c>
      <c r="N85" s="331" t="s">
        <v>79</v>
      </c>
      <c r="O85" s="333">
        <f t="shared" si="22"/>
        <v>80.301000000000002</v>
      </c>
      <c r="P85" s="330" t="s">
        <v>94</v>
      </c>
      <c r="Q85" s="331">
        <v>3.77</v>
      </c>
      <c r="R85" s="332">
        <f>'4.1 ปริมาณขยะ'!I6</f>
        <v>31</v>
      </c>
      <c r="S85" s="331" t="s">
        <v>79</v>
      </c>
      <c r="T85" s="346">
        <f t="shared" si="23"/>
        <v>116.87</v>
      </c>
      <c r="U85" s="330" t="s">
        <v>94</v>
      </c>
      <c r="V85" s="331">
        <v>3.77</v>
      </c>
      <c r="W85" s="332">
        <f>'4.1 ปริมาณขยะ'!K6</f>
        <v>35.200000000000003</v>
      </c>
      <c r="X85" s="331" t="s">
        <v>79</v>
      </c>
      <c r="Y85" s="346">
        <f t="shared" si="24"/>
        <v>132.70400000000001</v>
      </c>
      <c r="Z85" s="330" t="s">
        <v>94</v>
      </c>
      <c r="AA85" s="331">
        <v>3.77</v>
      </c>
      <c r="AB85" s="332">
        <f>'4.1 ปริมาณขยะ'!M6</f>
        <v>31</v>
      </c>
      <c r="AC85" s="331" t="s">
        <v>79</v>
      </c>
      <c r="AD85" s="346">
        <f t="shared" si="25"/>
        <v>116.87</v>
      </c>
    </row>
    <row r="86" spans="1:36" ht="24" hidden="1" customHeight="1">
      <c r="A86" s="330" t="s">
        <v>95</v>
      </c>
      <c r="B86" s="331">
        <v>1.617</v>
      </c>
      <c r="C86" s="332">
        <f>'4.1 ปริมาณขยะ'!C17</f>
        <v>0</v>
      </c>
      <c r="D86" s="331" t="s">
        <v>79</v>
      </c>
      <c r="E86" s="333">
        <f t="shared" si="20"/>
        <v>0</v>
      </c>
      <c r="F86" s="330" t="s">
        <v>95</v>
      </c>
      <c r="G86" s="331">
        <v>1.617</v>
      </c>
      <c r="H86" s="332"/>
      <c r="I86" s="331" t="s">
        <v>79</v>
      </c>
      <c r="J86" s="333">
        <f t="shared" si="21"/>
        <v>0</v>
      </c>
      <c r="K86" s="330" t="s">
        <v>95</v>
      </c>
      <c r="L86" s="331">
        <v>1.617</v>
      </c>
      <c r="M86" s="332"/>
      <c r="N86" s="331" t="s">
        <v>79</v>
      </c>
      <c r="O86" s="333">
        <f t="shared" si="22"/>
        <v>0</v>
      </c>
      <c r="P86" s="330" t="s">
        <v>95</v>
      </c>
      <c r="Q86" s="331">
        <v>1.617</v>
      </c>
      <c r="R86" s="332"/>
      <c r="S86" s="331" t="s">
        <v>79</v>
      </c>
      <c r="T86" s="346">
        <f t="shared" si="23"/>
        <v>0</v>
      </c>
      <c r="U86" s="330" t="s">
        <v>95</v>
      </c>
      <c r="V86" s="331">
        <v>1.617</v>
      </c>
      <c r="W86" s="332"/>
      <c r="X86" s="331" t="s">
        <v>79</v>
      </c>
      <c r="Y86" s="346">
        <f t="shared" si="24"/>
        <v>0</v>
      </c>
      <c r="Z86" s="330" t="s">
        <v>95</v>
      </c>
      <c r="AA86" s="331">
        <v>1.617</v>
      </c>
      <c r="AB86" s="332"/>
      <c r="AC86" s="331" t="s">
        <v>79</v>
      </c>
      <c r="AD86" s="346">
        <f t="shared" si="25"/>
        <v>0</v>
      </c>
    </row>
    <row r="87" spans="1:36" ht="24" hidden="1" customHeight="1">
      <c r="A87" s="330" t="s">
        <v>96</v>
      </c>
      <c r="B87" s="331">
        <v>1.6861999999999999</v>
      </c>
      <c r="C87" s="332">
        <f>'4.1 ปริมาณขยะ'!C18</f>
        <v>0</v>
      </c>
      <c r="D87" s="331" t="s">
        <v>79</v>
      </c>
      <c r="E87" s="333">
        <f>B87*C87</f>
        <v>0</v>
      </c>
      <c r="F87" s="330" t="s">
        <v>96</v>
      </c>
      <c r="G87" s="331">
        <v>1.6861999999999999</v>
      </c>
      <c r="H87" s="332"/>
      <c r="I87" s="331" t="s">
        <v>79</v>
      </c>
      <c r="J87" s="333">
        <f>G87*H87</f>
        <v>0</v>
      </c>
      <c r="K87" s="330" t="s">
        <v>96</v>
      </c>
      <c r="L87" s="331">
        <v>1.6861999999999999</v>
      </c>
      <c r="M87" s="332"/>
      <c r="N87" s="331" t="s">
        <v>79</v>
      </c>
      <c r="O87" s="333">
        <f>L87*M87</f>
        <v>0</v>
      </c>
      <c r="P87" s="330" t="s">
        <v>96</v>
      </c>
      <c r="Q87" s="331">
        <v>1.6861999999999999</v>
      </c>
      <c r="R87" s="332"/>
      <c r="S87" s="331" t="s">
        <v>79</v>
      </c>
      <c r="T87" s="346">
        <f>Q87*R87</f>
        <v>0</v>
      </c>
      <c r="U87" s="330" t="s">
        <v>96</v>
      </c>
      <c r="V87" s="331">
        <v>1.6861999999999999</v>
      </c>
      <c r="W87" s="332"/>
      <c r="X87" s="331" t="s">
        <v>79</v>
      </c>
      <c r="Y87" s="346">
        <f>V87*W87</f>
        <v>0</v>
      </c>
      <c r="Z87" s="330" t="s">
        <v>96</v>
      </c>
      <c r="AA87" s="331">
        <v>1.6861999999999999</v>
      </c>
      <c r="AB87" s="332"/>
      <c r="AC87" s="331" t="s">
        <v>79</v>
      </c>
      <c r="AD87" s="346">
        <f>AA87*AB87</f>
        <v>0</v>
      </c>
    </row>
    <row r="88" spans="1:36" ht="24" hidden="1" customHeight="1">
      <c r="A88" s="330" t="s">
        <v>97</v>
      </c>
      <c r="B88" s="331">
        <v>1.76</v>
      </c>
      <c r="C88" s="332">
        <f>'4.1 ปริมาณขยะ'!C19</f>
        <v>0</v>
      </c>
      <c r="D88" s="331" t="s">
        <v>79</v>
      </c>
      <c r="E88" s="333">
        <f>B88*C88</f>
        <v>0</v>
      </c>
      <c r="F88" s="330" t="s">
        <v>97</v>
      </c>
      <c r="G88" s="331">
        <v>1.76</v>
      </c>
      <c r="H88" s="332"/>
      <c r="I88" s="331" t="s">
        <v>79</v>
      </c>
      <c r="J88" s="333">
        <f>G88*H88</f>
        <v>0</v>
      </c>
      <c r="K88" s="330" t="s">
        <v>97</v>
      </c>
      <c r="L88" s="331">
        <v>1.76</v>
      </c>
      <c r="M88" s="332"/>
      <c r="N88" s="331" t="s">
        <v>79</v>
      </c>
      <c r="O88" s="333">
        <f>L88*M88</f>
        <v>0</v>
      </c>
      <c r="P88" s="330" t="s">
        <v>97</v>
      </c>
      <c r="Q88" s="331">
        <v>1.76</v>
      </c>
      <c r="R88" s="332"/>
      <c r="S88" s="331" t="s">
        <v>79</v>
      </c>
      <c r="T88" s="346">
        <f>Q88*R88</f>
        <v>0</v>
      </c>
      <c r="U88" s="330" t="s">
        <v>97</v>
      </c>
      <c r="V88" s="331">
        <v>1.76</v>
      </c>
      <c r="W88" s="332"/>
      <c r="X88" s="331" t="s">
        <v>79</v>
      </c>
      <c r="Y88" s="346">
        <f>V88*W88</f>
        <v>0</v>
      </c>
      <c r="Z88" s="330" t="s">
        <v>97</v>
      </c>
      <c r="AA88" s="331">
        <v>1.76</v>
      </c>
      <c r="AB88" s="332"/>
      <c r="AC88" s="331" t="s">
        <v>79</v>
      </c>
      <c r="AD88" s="346">
        <f>AA88*AB88</f>
        <v>0</v>
      </c>
    </row>
    <row r="89" spans="1:36" ht="24" customHeight="1">
      <c r="A89" s="330" t="s">
        <v>145</v>
      </c>
      <c r="B89" s="331">
        <v>2.5299999999999998</v>
      </c>
      <c r="C89" s="332">
        <f>'4.1 ปริมาณขยะ'!C7</f>
        <v>712.1</v>
      </c>
      <c r="D89" s="331" t="s">
        <v>79</v>
      </c>
      <c r="E89" s="333">
        <f>B89*C89</f>
        <v>1801.6129999999998</v>
      </c>
      <c r="F89" s="330" t="s">
        <v>145</v>
      </c>
      <c r="G89" s="331">
        <v>2.5299999999999998</v>
      </c>
      <c r="H89" s="332">
        <f>'4.1 ปริมาณขยะ'!E7</f>
        <v>695.2</v>
      </c>
      <c r="I89" s="331" t="s">
        <v>79</v>
      </c>
      <c r="J89" s="333">
        <f>G89*H89</f>
        <v>1758.856</v>
      </c>
      <c r="K89" s="330" t="s">
        <v>145</v>
      </c>
      <c r="L89" s="331">
        <v>2.5299999999999998</v>
      </c>
      <c r="M89" s="332">
        <f>'4.1 ปริมาณขยะ'!G7</f>
        <v>692.7</v>
      </c>
      <c r="N89" s="331" t="s">
        <v>79</v>
      </c>
      <c r="O89" s="333">
        <f>L89*M89</f>
        <v>1752.5309999999999</v>
      </c>
      <c r="P89" s="330" t="s">
        <v>145</v>
      </c>
      <c r="Q89" s="331">
        <v>2.5299999999999998</v>
      </c>
      <c r="R89" s="332">
        <f>'4.1 ปริมาณขยะ'!I7</f>
        <v>745</v>
      </c>
      <c r="S89" s="331" t="s">
        <v>79</v>
      </c>
      <c r="T89" s="346">
        <f>Q89*R89</f>
        <v>1884.85</v>
      </c>
      <c r="U89" s="330" t="s">
        <v>145</v>
      </c>
      <c r="V89" s="331">
        <v>2.5299999999999998</v>
      </c>
      <c r="W89" s="332">
        <f>'4.1 ปริมาณขยะ'!K7</f>
        <v>725</v>
      </c>
      <c r="X89" s="331" t="s">
        <v>79</v>
      </c>
      <c r="Y89" s="346">
        <f>V89*W89</f>
        <v>1834.2499999999998</v>
      </c>
      <c r="Z89" s="330" t="s">
        <v>145</v>
      </c>
      <c r="AA89" s="331">
        <v>2.5299999999999998</v>
      </c>
      <c r="AB89" s="332">
        <f>'4.1 ปริมาณขยะ'!M7</f>
        <v>641</v>
      </c>
      <c r="AC89" s="331" t="s">
        <v>79</v>
      </c>
      <c r="AD89" s="346">
        <f>AA89*AB89</f>
        <v>1621.7299999999998</v>
      </c>
    </row>
    <row r="90" spans="1:36" s="148" customFormat="1" ht="35.1" customHeight="1">
      <c r="A90" s="323" t="s">
        <v>98</v>
      </c>
      <c r="B90" s="324"/>
      <c r="C90" s="324"/>
      <c r="D90" s="324"/>
      <c r="E90" s="325">
        <f>SUM(E73:E89)</f>
        <v>2124.6079499999996</v>
      </c>
      <c r="F90" s="323" t="s">
        <v>98</v>
      </c>
      <c r="G90" s="324"/>
      <c r="H90" s="324"/>
      <c r="I90" s="324"/>
      <c r="J90" s="325">
        <f>SUM(J73:J89)</f>
        <v>1927.0436</v>
      </c>
      <c r="K90" s="323" t="s">
        <v>98</v>
      </c>
      <c r="L90" s="324"/>
      <c r="M90" s="324"/>
      <c r="N90" s="324"/>
      <c r="O90" s="326">
        <f>SUM(O73:O89)</f>
        <v>1909.5854999999999</v>
      </c>
      <c r="P90" s="323" t="s">
        <v>98</v>
      </c>
      <c r="Q90" s="324"/>
      <c r="R90" s="324"/>
      <c r="S90" s="324"/>
      <c r="T90" s="355">
        <f>SUM(T73:T89)</f>
        <v>2056.3235</v>
      </c>
      <c r="U90" s="323" t="s">
        <v>98</v>
      </c>
      <c r="V90" s="324"/>
      <c r="W90" s="324"/>
      <c r="X90" s="324"/>
      <c r="Y90" s="355">
        <f>SUM(Y73:Y89)</f>
        <v>2050.3472499999998</v>
      </c>
      <c r="Z90" s="323" t="s">
        <v>98</v>
      </c>
      <c r="AA90" s="324"/>
      <c r="AB90" s="324"/>
      <c r="AC90" s="324"/>
      <c r="AD90" s="355">
        <f>SUM(AD73:AD89)</f>
        <v>1782.8799999999999</v>
      </c>
    </row>
    <row r="91" spans="1:36" ht="35.1" customHeight="1">
      <c r="A91" s="334" t="s">
        <v>99</v>
      </c>
      <c r="B91" s="335"/>
      <c r="C91" s="336"/>
      <c r="D91" s="336"/>
      <c r="E91" s="336"/>
      <c r="F91" s="334" t="s">
        <v>99</v>
      </c>
      <c r="G91" s="335"/>
      <c r="H91" s="336"/>
      <c r="I91" s="336"/>
      <c r="J91" s="336"/>
      <c r="K91" s="334" t="s">
        <v>99</v>
      </c>
      <c r="L91" s="335"/>
      <c r="M91" s="336"/>
      <c r="N91" s="336"/>
      <c r="O91" s="336"/>
      <c r="P91" s="334" t="s">
        <v>99</v>
      </c>
      <c r="Q91" s="335"/>
      <c r="R91" s="336"/>
      <c r="S91" s="336"/>
      <c r="T91" s="336"/>
      <c r="U91" s="334" t="s">
        <v>99</v>
      </c>
      <c r="V91" s="335"/>
      <c r="W91" s="336"/>
      <c r="X91" s="336"/>
      <c r="Y91" s="336"/>
      <c r="Z91" s="334" t="s">
        <v>99</v>
      </c>
      <c r="AA91" s="335"/>
      <c r="AB91" s="336"/>
      <c r="AC91" s="336"/>
      <c r="AD91" s="336"/>
    </row>
    <row r="92" spans="1:36" s="148" customFormat="1" ht="24" customHeight="1">
      <c r="A92" s="320" t="s">
        <v>54</v>
      </c>
      <c r="B92" s="317">
        <v>2.7446000000000002</v>
      </c>
      <c r="C92" s="337">
        <f>'3.1 เชื้อเพลิง'!C7</f>
        <v>1101.2199999999998</v>
      </c>
      <c r="D92" s="317" t="s">
        <v>101</v>
      </c>
      <c r="E92" s="319">
        <f>B92*C92</f>
        <v>3022.4084119999998</v>
      </c>
      <c r="F92" s="320" t="s">
        <v>54</v>
      </c>
      <c r="G92" s="317">
        <v>2.7446000000000002</v>
      </c>
      <c r="H92" s="337">
        <f>'3.1 เชื้อเพลิง'!C9</f>
        <v>1288.73</v>
      </c>
      <c r="I92" s="317" t="s">
        <v>101</v>
      </c>
      <c r="J92" s="319">
        <f>G92*H92</f>
        <v>3537.0483580000005</v>
      </c>
      <c r="K92" s="320" t="s">
        <v>54</v>
      </c>
      <c r="L92" s="317">
        <v>2.7446000000000002</v>
      </c>
      <c r="M92" s="338">
        <f>'3.1 เชื้อเพลิง'!C11</f>
        <v>654.79</v>
      </c>
      <c r="N92" s="317" t="s">
        <v>101</v>
      </c>
      <c r="O92" s="319">
        <f>L92*M92</f>
        <v>1797.136634</v>
      </c>
      <c r="P92" s="320" t="s">
        <v>54</v>
      </c>
      <c r="Q92" s="317">
        <v>2.7446000000000002</v>
      </c>
      <c r="R92" s="337">
        <f>'3.1 เชื้อเพลิง'!C13</f>
        <v>1347.88</v>
      </c>
      <c r="S92" s="317" t="s">
        <v>101</v>
      </c>
      <c r="T92" s="353">
        <f>Q92*R92</f>
        <v>3699.3914480000003</v>
      </c>
      <c r="U92" s="320" t="s">
        <v>54</v>
      </c>
      <c r="V92" s="317">
        <v>2.7446000000000002</v>
      </c>
      <c r="W92" s="337">
        <f>'3.1 เชื้อเพลิง'!C15</f>
        <v>650.79</v>
      </c>
      <c r="X92" s="317" t="s">
        <v>101</v>
      </c>
      <c r="Y92" s="353">
        <f>V92*W92</f>
        <v>1786.158234</v>
      </c>
      <c r="Z92" s="320" t="s">
        <v>54</v>
      </c>
      <c r="AA92" s="317">
        <v>2.7446000000000002</v>
      </c>
      <c r="AB92" s="337">
        <f>'3.1 เชื้อเพลิง'!C17</f>
        <v>1221.21</v>
      </c>
      <c r="AC92" s="317" t="s">
        <v>101</v>
      </c>
      <c r="AD92" s="353">
        <f>AA92*AB92</f>
        <v>3351.7329660000005</v>
      </c>
    </row>
    <row r="93" spans="1:36" s="148" customFormat="1" ht="24" customHeight="1">
      <c r="A93" s="320" t="s">
        <v>103</v>
      </c>
      <c r="B93" s="317">
        <v>0.78400000000000003</v>
      </c>
      <c r="C93" s="337">
        <f>'3.1 เชื้อเพลิง'!E7</f>
        <v>400</v>
      </c>
      <c r="D93" s="317" t="s">
        <v>101</v>
      </c>
      <c r="E93" s="319">
        <f>B93*C93</f>
        <v>313.60000000000002</v>
      </c>
      <c r="F93" s="320" t="s">
        <v>103</v>
      </c>
      <c r="G93" s="317">
        <v>0.78400000000000003</v>
      </c>
      <c r="H93" s="337">
        <f>'3.1 เชื้อเพลิง'!E9</f>
        <v>600</v>
      </c>
      <c r="I93" s="317" t="s">
        <v>101</v>
      </c>
      <c r="J93" s="319">
        <f>G93*H93</f>
        <v>470.40000000000003</v>
      </c>
      <c r="K93" s="320" t="s">
        <v>103</v>
      </c>
      <c r="L93" s="317">
        <v>0.78400000000000003</v>
      </c>
      <c r="M93" s="338">
        <f>'3.1 เชื้อเพลิง'!E11</f>
        <v>400</v>
      </c>
      <c r="N93" s="317" t="s">
        <v>101</v>
      </c>
      <c r="O93" s="319">
        <f>L93*M93</f>
        <v>313.60000000000002</v>
      </c>
      <c r="P93" s="320" t="s">
        <v>103</v>
      </c>
      <c r="Q93" s="317">
        <v>0.78400000000000003</v>
      </c>
      <c r="R93" s="337">
        <f>'3.1 เชื้อเพลิง'!E13</f>
        <v>400</v>
      </c>
      <c r="S93" s="317" t="s">
        <v>101</v>
      </c>
      <c r="T93" s="353">
        <f>Q93*R93</f>
        <v>313.60000000000002</v>
      </c>
      <c r="U93" s="320" t="s">
        <v>103</v>
      </c>
      <c r="V93" s="317">
        <v>0.78400000000000003</v>
      </c>
      <c r="W93" s="337">
        <f>'3.1 เชื้อเพลิง'!E15</f>
        <v>400</v>
      </c>
      <c r="X93" s="317" t="s">
        <v>101</v>
      </c>
      <c r="Y93" s="353">
        <f>V93*W93</f>
        <v>313.60000000000002</v>
      </c>
      <c r="Z93" s="320" t="s">
        <v>103</v>
      </c>
      <c r="AA93" s="317">
        <v>0.78400000000000003</v>
      </c>
      <c r="AB93" s="337">
        <f>'3.1 เชื้อเพลิง'!E17</f>
        <v>600</v>
      </c>
      <c r="AC93" s="317" t="s">
        <v>101</v>
      </c>
      <c r="AD93" s="353">
        <f>AA93*AB93</f>
        <v>470.40000000000003</v>
      </c>
      <c r="AG93" s="339"/>
      <c r="AH93" s="339"/>
      <c r="AJ93" s="340"/>
    </row>
    <row r="94" spans="1:36" s="148" customFormat="1" ht="24" customHeight="1">
      <c r="A94" s="320" t="s">
        <v>106</v>
      </c>
      <c r="B94" s="317">
        <v>2.93</v>
      </c>
      <c r="C94" s="342">
        <f>'3.1 เชื้อเพลิง'!G7</f>
        <v>178.94000000000003</v>
      </c>
      <c r="D94" s="317" t="s">
        <v>101</v>
      </c>
      <c r="E94" s="319">
        <f>B94*C94</f>
        <v>524.29420000000016</v>
      </c>
      <c r="F94" s="320" t="s">
        <v>106</v>
      </c>
      <c r="G94" s="317">
        <v>2.93</v>
      </c>
      <c r="H94" s="342">
        <f>'3.1 เชื้อเพลิง'!G9</f>
        <v>101.89</v>
      </c>
      <c r="I94" s="317" t="s">
        <v>101</v>
      </c>
      <c r="J94" s="319">
        <f>G94*H94</f>
        <v>298.53770000000003</v>
      </c>
      <c r="K94" s="320" t="s">
        <v>106</v>
      </c>
      <c r="L94" s="317">
        <v>2.93</v>
      </c>
      <c r="M94" s="342">
        <f>'3.1 เชื้อเพลิง'!G11</f>
        <v>168</v>
      </c>
      <c r="N94" s="317" t="s">
        <v>101</v>
      </c>
      <c r="O94" s="319">
        <f>L94*M94</f>
        <v>492.24</v>
      </c>
      <c r="P94" s="320" t="s">
        <v>106</v>
      </c>
      <c r="Q94" s="317">
        <v>2.93</v>
      </c>
      <c r="R94" s="342">
        <f>'3.1 เชื้อเพลิง'!G13</f>
        <v>446.25</v>
      </c>
      <c r="S94" s="317" t="s">
        <v>101</v>
      </c>
      <c r="T94" s="353">
        <f>Q94*R94</f>
        <v>1307.5125</v>
      </c>
      <c r="U94" s="320" t="s">
        <v>106</v>
      </c>
      <c r="V94" s="317">
        <v>2.93</v>
      </c>
      <c r="W94" s="342">
        <f>'3.1 เชื้อเพลิง'!G15</f>
        <v>441.11</v>
      </c>
      <c r="X94" s="317" t="s">
        <v>101</v>
      </c>
      <c r="Y94" s="353">
        <f>V94*W94</f>
        <v>1292.4523000000002</v>
      </c>
      <c r="Z94" s="320" t="s">
        <v>106</v>
      </c>
      <c r="AA94" s="317">
        <v>2.93</v>
      </c>
      <c r="AB94" s="342">
        <f>'3.1 เชื้อเพลิง'!G17</f>
        <v>356.12</v>
      </c>
      <c r="AC94" s="317" t="s">
        <v>101</v>
      </c>
      <c r="AD94" s="353">
        <f>AA94*AB94</f>
        <v>1043.4316000000001</v>
      </c>
    </row>
    <row r="95" spans="1:36" s="148" customFormat="1" ht="35.1" hidden="1" customHeight="1">
      <c r="A95" s="320" t="s">
        <v>107</v>
      </c>
      <c r="B95" s="317">
        <v>0.498</v>
      </c>
      <c r="C95" s="318"/>
      <c r="D95" s="317" t="s">
        <v>79</v>
      </c>
      <c r="E95" s="319">
        <f>B95*C95</f>
        <v>0</v>
      </c>
      <c r="F95" s="320" t="s">
        <v>107</v>
      </c>
      <c r="G95" s="317">
        <v>0.498</v>
      </c>
      <c r="H95" s="318"/>
      <c r="I95" s="317" t="s">
        <v>79</v>
      </c>
      <c r="J95" s="319">
        <f>G95*H95</f>
        <v>0</v>
      </c>
      <c r="K95" s="320" t="s">
        <v>107</v>
      </c>
      <c r="L95" s="317">
        <v>0.498</v>
      </c>
      <c r="M95" s="318"/>
      <c r="N95" s="317" t="s">
        <v>79</v>
      </c>
      <c r="O95" s="319">
        <f>L95*M95</f>
        <v>0</v>
      </c>
      <c r="P95" s="320" t="s">
        <v>107</v>
      </c>
      <c r="Q95" s="317">
        <v>0.498</v>
      </c>
      <c r="R95" s="318"/>
      <c r="S95" s="317" t="s">
        <v>79</v>
      </c>
      <c r="T95" s="353">
        <f>Q95*R95</f>
        <v>0</v>
      </c>
      <c r="U95" s="320" t="s">
        <v>107</v>
      </c>
      <c r="V95" s="317">
        <v>0.498</v>
      </c>
      <c r="W95" s="318"/>
      <c r="X95" s="317" t="s">
        <v>79</v>
      </c>
      <c r="Y95" s="353">
        <f>V95*W95</f>
        <v>0</v>
      </c>
      <c r="Z95" s="320" t="s">
        <v>107</v>
      </c>
      <c r="AA95" s="317">
        <v>0.498</v>
      </c>
      <c r="AB95" s="318"/>
      <c r="AC95" s="317" t="s">
        <v>79</v>
      </c>
      <c r="AD95" s="353">
        <f>AA95*AB95</f>
        <v>0</v>
      </c>
    </row>
    <row r="96" spans="1:36" s="148" customFormat="1" ht="35.1" customHeight="1">
      <c r="A96" s="323" t="s">
        <v>108</v>
      </c>
      <c r="B96" s="324"/>
      <c r="C96" s="324"/>
      <c r="D96" s="324"/>
      <c r="E96" s="325">
        <f>SUM(E92:E95)</f>
        <v>3860.302612</v>
      </c>
      <c r="F96" s="323" t="s">
        <v>108</v>
      </c>
      <c r="G96" s="324"/>
      <c r="H96" s="324"/>
      <c r="I96" s="324"/>
      <c r="J96" s="325">
        <f>SUM(J92:J95)</f>
        <v>4305.9860580000004</v>
      </c>
      <c r="K96" s="323" t="s">
        <v>108</v>
      </c>
      <c r="L96" s="324"/>
      <c r="M96" s="324"/>
      <c r="N96" s="324"/>
      <c r="O96" s="326">
        <f>SUM(O92:O95)</f>
        <v>2602.9766339999996</v>
      </c>
      <c r="P96" s="323" t="s">
        <v>108</v>
      </c>
      <c r="Q96" s="324"/>
      <c r="R96" s="324"/>
      <c r="S96" s="324"/>
      <c r="T96" s="354">
        <f>SUM(T92:T95)</f>
        <v>5320.5039480000005</v>
      </c>
      <c r="U96" s="323" t="s">
        <v>108</v>
      </c>
      <c r="V96" s="324"/>
      <c r="W96" s="324"/>
      <c r="X96" s="324"/>
      <c r="Y96" s="354">
        <f>SUM(Y92:Y95)</f>
        <v>3392.2105339999998</v>
      </c>
      <c r="Z96" s="323" t="s">
        <v>108</v>
      </c>
      <c r="AA96" s="324"/>
      <c r="AB96" s="324"/>
      <c r="AC96" s="324"/>
      <c r="AD96" s="354">
        <f>SUM(AD92:AD95)</f>
        <v>4865.5645660000009</v>
      </c>
    </row>
    <row r="97" spans="1:30" ht="30" hidden="1" customHeight="1">
      <c r="A97" s="343" t="s">
        <v>109</v>
      </c>
      <c r="B97" s="344"/>
      <c r="C97" s="344"/>
      <c r="D97" s="344"/>
      <c r="E97" s="345"/>
      <c r="F97" s="343" t="s">
        <v>109</v>
      </c>
      <c r="G97" s="344"/>
      <c r="H97" s="344"/>
      <c r="I97" s="344"/>
      <c r="J97" s="345"/>
      <c r="K97" s="343" t="s">
        <v>109</v>
      </c>
      <c r="L97" s="344"/>
      <c r="M97" s="344"/>
      <c r="N97" s="344"/>
      <c r="O97" s="345"/>
      <c r="P97" s="343" t="s">
        <v>109</v>
      </c>
      <c r="Q97" s="344"/>
      <c r="R97" s="344"/>
      <c r="S97" s="344"/>
      <c r="T97" s="345"/>
      <c r="U97" s="343" t="s">
        <v>109</v>
      </c>
      <c r="V97" s="344"/>
      <c r="W97" s="344"/>
      <c r="X97" s="344"/>
      <c r="Y97" s="345"/>
      <c r="Z97" s="343" t="s">
        <v>109</v>
      </c>
      <c r="AA97" s="344"/>
      <c r="AB97" s="344"/>
      <c r="AC97" s="344"/>
      <c r="AD97" s="345"/>
    </row>
    <row r="98" spans="1:30" ht="30" hidden="1" customHeight="1">
      <c r="A98" s="330" t="s">
        <v>110</v>
      </c>
      <c r="B98" s="331">
        <v>0.20200000000000001</v>
      </c>
      <c r="C98" s="346"/>
      <c r="D98" s="331" t="s">
        <v>79</v>
      </c>
      <c r="E98" s="346">
        <f>B98*C98</f>
        <v>0</v>
      </c>
      <c r="F98" s="330" t="s">
        <v>110</v>
      </c>
      <c r="G98" s="331">
        <v>0.20200000000000001</v>
      </c>
      <c r="H98" s="346"/>
      <c r="I98" s="331" t="s">
        <v>79</v>
      </c>
      <c r="J98" s="346">
        <f>G98*H98</f>
        <v>0</v>
      </c>
      <c r="K98" s="330" t="s">
        <v>110</v>
      </c>
      <c r="L98" s="331">
        <v>0.20200000000000001</v>
      </c>
      <c r="M98" s="346"/>
      <c r="N98" s="331" t="s">
        <v>79</v>
      </c>
      <c r="O98" s="346">
        <f>L98*M98</f>
        <v>0</v>
      </c>
      <c r="P98" s="330" t="s">
        <v>110</v>
      </c>
      <c r="Q98" s="331">
        <v>0.20200000000000001</v>
      </c>
      <c r="R98" s="346"/>
      <c r="S98" s="331" t="s">
        <v>79</v>
      </c>
      <c r="T98" s="346">
        <f>Q98*R98</f>
        <v>0</v>
      </c>
      <c r="U98" s="330" t="s">
        <v>110</v>
      </c>
      <c r="V98" s="331">
        <v>0.20200000000000001</v>
      </c>
      <c r="W98" s="346"/>
      <c r="X98" s="331" t="s">
        <v>79</v>
      </c>
      <c r="Y98" s="346">
        <f>V98*W98</f>
        <v>0</v>
      </c>
      <c r="Z98" s="330" t="s">
        <v>110</v>
      </c>
      <c r="AA98" s="331">
        <v>0.20200000000000001</v>
      </c>
      <c r="AB98" s="346"/>
      <c r="AC98" s="331" t="s">
        <v>79</v>
      </c>
      <c r="AD98" s="346">
        <f>AA98*AB98</f>
        <v>0</v>
      </c>
    </row>
    <row r="99" spans="1:30" ht="30" hidden="1" customHeight="1">
      <c r="A99" s="330" t="s">
        <v>111</v>
      </c>
      <c r="B99" s="331">
        <v>0.93210000000000004</v>
      </c>
      <c r="C99" s="346"/>
      <c r="D99" s="331" t="s">
        <v>79</v>
      </c>
      <c r="E99" s="346">
        <f>B99*C99</f>
        <v>0</v>
      </c>
      <c r="F99" s="330" t="s">
        <v>111</v>
      </c>
      <c r="G99" s="331">
        <v>0.93210000000000004</v>
      </c>
      <c r="H99" s="346"/>
      <c r="I99" s="331" t="s">
        <v>79</v>
      </c>
      <c r="J99" s="346">
        <f>G99*H99</f>
        <v>0</v>
      </c>
      <c r="K99" s="330" t="s">
        <v>111</v>
      </c>
      <c r="L99" s="331">
        <v>0.93210000000000004</v>
      </c>
      <c r="M99" s="346"/>
      <c r="N99" s="331" t="s">
        <v>79</v>
      </c>
      <c r="O99" s="346">
        <f>L99*M99</f>
        <v>0</v>
      </c>
      <c r="P99" s="330" t="s">
        <v>111</v>
      </c>
      <c r="Q99" s="331">
        <v>0.93210000000000004</v>
      </c>
      <c r="R99" s="346"/>
      <c r="S99" s="331" t="s">
        <v>79</v>
      </c>
      <c r="T99" s="346">
        <f>Q99*R99</f>
        <v>0</v>
      </c>
      <c r="U99" s="330" t="s">
        <v>111</v>
      </c>
      <c r="V99" s="331">
        <v>0.93210000000000004</v>
      </c>
      <c r="W99" s="346"/>
      <c r="X99" s="331" t="s">
        <v>79</v>
      </c>
      <c r="Y99" s="346">
        <f>V99*W99</f>
        <v>0</v>
      </c>
      <c r="Z99" s="330" t="s">
        <v>111</v>
      </c>
      <c r="AA99" s="331">
        <v>0.93210000000000004</v>
      </c>
      <c r="AB99" s="346"/>
      <c r="AC99" s="331" t="s">
        <v>79</v>
      </c>
      <c r="AD99" s="346">
        <f>AA99*AB99</f>
        <v>0</v>
      </c>
    </row>
    <row r="100" spans="1:30" ht="30" hidden="1" customHeight="1">
      <c r="A100" s="330" t="s">
        <v>112</v>
      </c>
      <c r="B100" s="331">
        <v>1.0377000000000001</v>
      </c>
      <c r="C100" s="346"/>
      <c r="D100" s="331" t="s">
        <v>79</v>
      </c>
      <c r="E100" s="346">
        <f>B100*C100</f>
        <v>0</v>
      </c>
      <c r="F100" s="330" t="s">
        <v>112</v>
      </c>
      <c r="G100" s="331">
        <v>1.0377000000000001</v>
      </c>
      <c r="H100" s="346"/>
      <c r="I100" s="331" t="s">
        <v>79</v>
      </c>
      <c r="J100" s="346">
        <f>G100*H100</f>
        <v>0</v>
      </c>
      <c r="K100" s="330" t="s">
        <v>112</v>
      </c>
      <c r="L100" s="331">
        <v>1.0377000000000001</v>
      </c>
      <c r="M100" s="346"/>
      <c r="N100" s="331" t="s">
        <v>79</v>
      </c>
      <c r="O100" s="346">
        <f>L100*M100</f>
        <v>0</v>
      </c>
      <c r="P100" s="330" t="s">
        <v>112</v>
      </c>
      <c r="Q100" s="331">
        <v>1.0377000000000001</v>
      </c>
      <c r="R100" s="346"/>
      <c r="S100" s="331" t="s">
        <v>79</v>
      </c>
      <c r="T100" s="346">
        <f>Q100*R100</f>
        <v>0</v>
      </c>
      <c r="U100" s="330" t="s">
        <v>112</v>
      </c>
      <c r="V100" s="331">
        <v>1.0377000000000001</v>
      </c>
      <c r="W100" s="346"/>
      <c r="X100" s="331" t="s">
        <v>79</v>
      </c>
      <c r="Y100" s="346">
        <f>V100*W100</f>
        <v>0</v>
      </c>
      <c r="Z100" s="330" t="s">
        <v>112</v>
      </c>
      <c r="AA100" s="331">
        <v>1.0377000000000001</v>
      </c>
      <c r="AB100" s="346"/>
      <c r="AC100" s="331" t="s">
        <v>79</v>
      </c>
      <c r="AD100" s="346">
        <f>AA100*AB100</f>
        <v>0</v>
      </c>
    </row>
    <row r="101" spans="1:30" ht="30" hidden="1" customHeight="1">
      <c r="A101" s="330" t="s">
        <v>113</v>
      </c>
      <c r="B101" s="331">
        <v>0.47399999999999998</v>
      </c>
      <c r="C101" s="347"/>
      <c r="D101" s="331" t="s">
        <v>79</v>
      </c>
      <c r="E101" s="346">
        <f>B101*C101</f>
        <v>0</v>
      </c>
      <c r="F101" s="330" t="s">
        <v>113</v>
      </c>
      <c r="G101" s="331">
        <v>0.47399999999999998</v>
      </c>
      <c r="H101" s="347"/>
      <c r="I101" s="331" t="s">
        <v>79</v>
      </c>
      <c r="J101" s="346">
        <f>G101*H101</f>
        <v>0</v>
      </c>
      <c r="K101" s="330" t="s">
        <v>113</v>
      </c>
      <c r="L101" s="331">
        <v>0.47399999999999998</v>
      </c>
      <c r="M101" s="347"/>
      <c r="N101" s="331" t="s">
        <v>79</v>
      </c>
      <c r="O101" s="346">
        <f>L101*M101</f>
        <v>0</v>
      </c>
      <c r="P101" s="330" t="s">
        <v>113</v>
      </c>
      <c r="Q101" s="331">
        <v>0.47399999999999998</v>
      </c>
      <c r="R101" s="347"/>
      <c r="S101" s="331" t="s">
        <v>79</v>
      </c>
      <c r="T101" s="346">
        <f>Q101*R101</f>
        <v>0</v>
      </c>
      <c r="U101" s="330" t="s">
        <v>113</v>
      </c>
      <c r="V101" s="331">
        <v>0.47399999999999998</v>
      </c>
      <c r="W101" s="347"/>
      <c r="X101" s="331" t="s">
        <v>79</v>
      </c>
      <c r="Y101" s="346">
        <f>V101*W101</f>
        <v>0</v>
      </c>
      <c r="Z101" s="330" t="s">
        <v>113</v>
      </c>
      <c r="AA101" s="331">
        <v>0.47399999999999998</v>
      </c>
      <c r="AB101" s="347"/>
      <c r="AC101" s="331" t="s">
        <v>79</v>
      </c>
      <c r="AD101" s="346">
        <f>AA101*AB101</f>
        <v>0</v>
      </c>
    </row>
    <row r="102" spans="1:30" ht="30" hidden="1" customHeight="1">
      <c r="A102" s="330" t="s">
        <v>114</v>
      </c>
      <c r="B102" s="331">
        <v>0.89600000000000002</v>
      </c>
      <c r="C102" s="346"/>
      <c r="D102" s="331" t="s">
        <v>79</v>
      </c>
      <c r="E102" s="346">
        <f t="shared" ref="E102:E109" si="26">B102*C102</f>
        <v>0</v>
      </c>
      <c r="F102" s="330" t="s">
        <v>114</v>
      </c>
      <c r="G102" s="331">
        <v>0.89600000000000002</v>
      </c>
      <c r="H102" s="346"/>
      <c r="I102" s="331" t="s">
        <v>79</v>
      </c>
      <c r="J102" s="346">
        <f t="shared" ref="J102:J109" si="27">G102*H102</f>
        <v>0</v>
      </c>
      <c r="K102" s="330" t="s">
        <v>114</v>
      </c>
      <c r="L102" s="331">
        <v>0.89600000000000002</v>
      </c>
      <c r="M102" s="346"/>
      <c r="N102" s="331" t="s">
        <v>79</v>
      </c>
      <c r="O102" s="346">
        <f t="shared" ref="O102:O109" si="28">L102*M102</f>
        <v>0</v>
      </c>
      <c r="P102" s="330" t="s">
        <v>114</v>
      </c>
      <c r="Q102" s="331">
        <v>0.89600000000000002</v>
      </c>
      <c r="R102" s="346"/>
      <c r="S102" s="331" t="s">
        <v>79</v>
      </c>
      <c r="T102" s="346">
        <f t="shared" ref="T102:T109" si="29">Q102*R102</f>
        <v>0</v>
      </c>
      <c r="U102" s="330" t="s">
        <v>114</v>
      </c>
      <c r="V102" s="331">
        <v>0.89600000000000002</v>
      </c>
      <c r="W102" s="346"/>
      <c r="X102" s="331" t="s">
        <v>79</v>
      </c>
      <c r="Y102" s="346">
        <f t="shared" ref="Y102:Y109" si="30">V102*W102</f>
        <v>0</v>
      </c>
      <c r="Z102" s="330" t="s">
        <v>114</v>
      </c>
      <c r="AA102" s="331">
        <v>0.89600000000000002</v>
      </c>
      <c r="AB102" s="346"/>
      <c r="AC102" s="331" t="s">
        <v>79</v>
      </c>
      <c r="AD102" s="346">
        <f t="shared" ref="AD102:AD109" si="31">AA102*AB102</f>
        <v>0</v>
      </c>
    </row>
    <row r="103" spans="1:30" ht="30" hidden="1" customHeight="1">
      <c r="A103" s="330" t="s">
        <v>115</v>
      </c>
      <c r="B103" s="331">
        <v>0.13800000000000001</v>
      </c>
      <c r="C103" s="346"/>
      <c r="D103" s="331" t="s">
        <v>79</v>
      </c>
      <c r="E103" s="346">
        <f t="shared" si="26"/>
        <v>0</v>
      </c>
      <c r="F103" s="330" t="s">
        <v>115</v>
      </c>
      <c r="G103" s="331">
        <v>0.13800000000000001</v>
      </c>
      <c r="H103" s="346"/>
      <c r="I103" s="331" t="s">
        <v>79</v>
      </c>
      <c r="J103" s="346">
        <f t="shared" si="27"/>
        <v>0</v>
      </c>
      <c r="K103" s="330" t="s">
        <v>115</v>
      </c>
      <c r="L103" s="331">
        <v>0.13800000000000001</v>
      </c>
      <c r="M103" s="346"/>
      <c r="N103" s="331" t="s">
        <v>79</v>
      </c>
      <c r="O103" s="346">
        <f t="shared" si="28"/>
        <v>0</v>
      </c>
      <c r="P103" s="330" t="s">
        <v>115</v>
      </c>
      <c r="Q103" s="331">
        <v>0.13800000000000001</v>
      </c>
      <c r="R103" s="346"/>
      <c r="S103" s="331" t="s">
        <v>79</v>
      </c>
      <c r="T103" s="346">
        <f t="shared" si="29"/>
        <v>0</v>
      </c>
      <c r="U103" s="330" t="s">
        <v>115</v>
      </c>
      <c r="V103" s="331">
        <v>0.13800000000000001</v>
      </c>
      <c r="W103" s="346"/>
      <c r="X103" s="331" t="s">
        <v>79</v>
      </c>
      <c r="Y103" s="346">
        <f t="shared" si="30"/>
        <v>0</v>
      </c>
      <c r="Z103" s="330" t="s">
        <v>115</v>
      </c>
      <c r="AA103" s="331">
        <v>0.13800000000000001</v>
      </c>
      <c r="AB103" s="346"/>
      <c r="AC103" s="331" t="s">
        <v>79</v>
      </c>
      <c r="AD103" s="346">
        <f t="shared" si="31"/>
        <v>0</v>
      </c>
    </row>
    <row r="104" spans="1:30" ht="30" hidden="1" customHeight="1">
      <c r="A104" s="330" t="s">
        <v>116</v>
      </c>
      <c r="B104" s="331">
        <v>1.26</v>
      </c>
      <c r="C104" s="346"/>
      <c r="D104" s="331" t="s">
        <v>79</v>
      </c>
      <c r="E104" s="346">
        <f t="shared" si="26"/>
        <v>0</v>
      </c>
      <c r="F104" s="330" t="s">
        <v>116</v>
      </c>
      <c r="G104" s="331">
        <v>1.26</v>
      </c>
      <c r="H104" s="346"/>
      <c r="I104" s="331" t="s">
        <v>79</v>
      </c>
      <c r="J104" s="346">
        <f t="shared" si="27"/>
        <v>0</v>
      </c>
      <c r="K104" s="330" t="s">
        <v>116</v>
      </c>
      <c r="L104" s="331">
        <v>1.26</v>
      </c>
      <c r="M104" s="346"/>
      <c r="N104" s="331" t="s">
        <v>79</v>
      </c>
      <c r="O104" s="346">
        <f t="shared" si="28"/>
        <v>0</v>
      </c>
      <c r="P104" s="330" t="s">
        <v>116</v>
      </c>
      <c r="Q104" s="331">
        <v>1.26</v>
      </c>
      <c r="R104" s="346"/>
      <c r="S104" s="331" t="s">
        <v>79</v>
      </c>
      <c r="T104" s="346">
        <f t="shared" si="29"/>
        <v>0</v>
      </c>
      <c r="U104" s="330" t="s">
        <v>116</v>
      </c>
      <c r="V104" s="331">
        <v>1.26</v>
      </c>
      <c r="W104" s="346"/>
      <c r="X104" s="331" t="s">
        <v>79</v>
      </c>
      <c r="Y104" s="346">
        <f t="shared" si="30"/>
        <v>0</v>
      </c>
      <c r="Z104" s="330" t="s">
        <v>116</v>
      </c>
      <c r="AA104" s="331">
        <v>1.26</v>
      </c>
      <c r="AB104" s="346"/>
      <c r="AC104" s="331" t="s">
        <v>79</v>
      </c>
      <c r="AD104" s="346">
        <f t="shared" si="31"/>
        <v>0</v>
      </c>
    </row>
    <row r="105" spans="1:30" ht="30" hidden="1" customHeight="1">
      <c r="A105" s="330" t="s">
        <v>117</v>
      </c>
      <c r="B105" s="331">
        <v>2.66</v>
      </c>
      <c r="C105" s="346"/>
      <c r="D105" s="331" t="s">
        <v>79</v>
      </c>
      <c r="E105" s="346">
        <f t="shared" si="26"/>
        <v>0</v>
      </c>
      <c r="F105" s="330" t="s">
        <v>117</v>
      </c>
      <c r="G105" s="331">
        <v>2.66</v>
      </c>
      <c r="H105" s="346"/>
      <c r="I105" s="331" t="s">
        <v>79</v>
      </c>
      <c r="J105" s="346">
        <f t="shared" si="27"/>
        <v>0</v>
      </c>
      <c r="K105" s="330" t="s">
        <v>117</v>
      </c>
      <c r="L105" s="331">
        <v>2.66</v>
      </c>
      <c r="M105" s="346"/>
      <c r="N105" s="331" t="s">
        <v>79</v>
      </c>
      <c r="O105" s="346">
        <f t="shared" si="28"/>
        <v>0</v>
      </c>
      <c r="P105" s="330" t="s">
        <v>117</v>
      </c>
      <c r="Q105" s="331">
        <v>2.66</v>
      </c>
      <c r="R105" s="346"/>
      <c r="S105" s="331" t="s">
        <v>79</v>
      </c>
      <c r="T105" s="346">
        <f t="shared" si="29"/>
        <v>0</v>
      </c>
      <c r="U105" s="330" t="s">
        <v>117</v>
      </c>
      <c r="V105" s="331">
        <v>2.66</v>
      </c>
      <c r="W105" s="346"/>
      <c r="X105" s="331" t="s">
        <v>79</v>
      </c>
      <c r="Y105" s="346">
        <f t="shared" si="30"/>
        <v>0</v>
      </c>
      <c r="Z105" s="330" t="s">
        <v>117</v>
      </c>
      <c r="AA105" s="331">
        <v>2.66</v>
      </c>
      <c r="AB105" s="346"/>
      <c r="AC105" s="331" t="s">
        <v>79</v>
      </c>
      <c r="AD105" s="346">
        <f t="shared" si="31"/>
        <v>0</v>
      </c>
    </row>
    <row r="106" spans="1:30" ht="30" hidden="1" customHeight="1">
      <c r="A106" s="330" t="s">
        <v>118</v>
      </c>
      <c r="B106" s="331">
        <v>5.9653</v>
      </c>
      <c r="C106" s="346"/>
      <c r="D106" s="331" t="s">
        <v>79</v>
      </c>
      <c r="E106" s="346">
        <f t="shared" si="26"/>
        <v>0</v>
      </c>
      <c r="F106" s="330" t="s">
        <v>118</v>
      </c>
      <c r="G106" s="331">
        <v>5.9653</v>
      </c>
      <c r="H106" s="346"/>
      <c r="I106" s="331" t="s">
        <v>79</v>
      </c>
      <c r="J106" s="346">
        <f t="shared" si="27"/>
        <v>0</v>
      </c>
      <c r="K106" s="330" t="s">
        <v>118</v>
      </c>
      <c r="L106" s="331">
        <v>5.9653</v>
      </c>
      <c r="M106" s="346"/>
      <c r="N106" s="331" t="s">
        <v>79</v>
      </c>
      <c r="O106" s="346">
        <f t="shared" si="28"/>
        <v>0</v>
      </c>
      <c r="P106" s="330" t="s">
        <v>118</v>
      </c>
      <c r="Q106" s="331">
        <v>5.9653</v>
      </c>
      <c r="R106" s="346"/>
      <c r="S106" s="331" t="s">
        <v>79</v>
      </c>
      <c r="T106" s="346">
        <f t="shared" si="29"/>
        <v>0</v>
      </c>
      <c r="U106" s="330" t="s">
        <v>118</v>
      </c>
      <c r="V106" s="331">
        <v>5.9653</v>
      </c>
      <c r="W106" s="346"/>
      <c r="X106" s="331" t="s">
        <v>79</v>
      </c>
      <c r="Y106" s="346">
        <f t="shared" si="30"/>
        <v>0</v>
      </c>
      <c r="Z106" s="330" t="s">
        <v>118</v>
      </c>
      <c r="AA106" s="331">
        <v>5.9653</v>
      </c>
      <c r="AB106" s="346"/>
      <c r="AC106" s="331" t="s">
        <v>79</v>
      </c>
      <c r="AD106" s="346">
        <f t="shared" si="31"/>
        <v>0</v>
      </c>
    </row>
    <row r="107" spans="1:30" ht="30" hidden="1" customHeight="1">
      <c r="A107" s="330" t="s">
        <v>119</v>
      </c>
      <c r="B107" s="331">
        <v>1.58</v>
      </c>
      <c r="C107" s="346"/>
      <c r="D107" s="331" t="s">
        <v>79</v>
      </c>
      <c r="E107" s="346">
        <f t="shared" si="26"/>
        <v>0</v>
      </c>
      <c r="F107" s="330" t="s">
        <v>119</v>
      </c>
      <c r="G107" s="331">
        <v>1.58</v>
      </c>
      <c r="H107" s="346"/>
      <c r="I107" s="331" t="s">
        <v>79</v>
      </c>
      <c r="J107" s="346">
        <f t="shared" si="27"/>
        <v>0</v>
      </c>
      <c r="K107" s="330" t="s">
        <v>119</v>
      </c>
      <c r="L107" s="331">
        <v>1.58</v>
      </c>
      <c r="M107" s="346"/>
      <c r="N107" s="331" t="s">
        <v>79</v>
      </c>
      <c r="O107" s="346">
        <f t="shared" si="28"/>
        <v>0</v>
      </c>
      <c r="P107" s="330" t="s">
        <v>119</v>
      </c>
      <c r="Q107" s="331">
        <v>1.58</v>
      </c>
      <c r="R107" s="346"/>
      <c r="S107" s="331" t="s">
        <v>79</v>
      </c>
      <c r="T107" s="346">
        <f t="shared" si="29"/>
        <v>0</v>
      </c>
      <c r="U107" s="330" t="s">
        <v>119</v>
      </c>
      <c r="V107" s="331">
        <v>1.58</v>
      </c>
      <c r="W107" s="346"/>
      <c r="X107" s="331" t="s">
        <v>79</v>
      </c>
      <c r="Y107" s="346">
        <f t="shared" si="30"/>
        <v>0</v>
      </c>
      <c r="Z107" s="330" t="s">
        <v>119</v>
      </c>
      <c r="AA107" s="331">
        <v>1.58</v>
      </c>
      <c r="AB107" s="346"/>
      <c r="AC107" s="331" t="s">
        <v>79</v>
      </c>
      <c r="AD107" s="346">
        <f t="shared" si="31"/>
        <v>0</v>
      </c>
    </row>
    <row r="108" spans="1:30" ht="30" hidden="1" customHeight="1">
      <c r="A108" s="330" t="s">
        <v>120</v>
      </c>
      <c r="B108" s="331">
        <v>0.32300000000000001</v>
      </c>
      <c r="C108" s="346"/>
      <c r="D108" s="331" t="s">
        <v>79</v>
      </c>
      <c r="E108" s="346">
        <f t="shared" si="26"/>
        <v>0</v>
      </c>
      <c r="F108" s="330" t="s">
        <v>120</v>
      </c>
      <c r="G108" s="331">
        <v>0.32300000000000001</v>
      </c>
      <c r="H108" s="346"/>
      <c r="I108" s="331" t="s">
        <v>79</v>
      </c>
      <c r="J108" s="346">
        <f t="shared" si="27"/>
        <v>0</v>
      </c>
      <c r="K108" s="330" t="s">
        <v>120</v>
      </c>
      <c r="L108" s="331">
        <v>0.32300000000000001</v>
      </c>
      <c r="M108" s="346"/>
      <c r="N108" s="331" t="s">
        <v>79</v>
      </c>
      <c r="O108" s="346">
        <f t="shared" si="28"/>
        <v>0</v>
      </c>
      <c r="P108" s="330" t="s">
        <v>120</v>
      </c>
      <c r="Q108" s="331">
        <v>0.32300000000000001</v>
      </c>
      <c r="R108" s="346"/>
      <c r="S108" s="331" t="s">
        <v>79</v>
      </c>
      <c r="T108" s="346">
        <f t="shared" si="29"/>
        <v>0</v>
      </c>
      <c r="U108" s="330" t="s">
        <v>120</v>
      </c>
      <c r="V108" s="331">
        <v>0.32300000000000001</v>
      </c>
      <c r="W108" s="346"/>
      <c r="X108" s="331" t="s">
        <v>79</v>
      </c>
      <c r="Y108" s="346">
        <f t="shared" si="30"/>
        <v>0</v>
      </c>
      <c r="Z108" s="330" t="s">
        <v>120</v>
      </c>
      <c r="AA108" s="331">
        <v>0.32300000000000001</v>
      </c>
      <c r="AB108" s="346"/>
      <c r="AC108" s="331" t="s">
        <v>79</v>
      </c>
      <c r="AD108" s="346">
        <f t="shared" si="31"/>
        <v>0</v>
      </c>
    </row>
    <row r="109" spans="1:30" ht="30" hidden="1" customHeight="1">
      <c r="A109" s="330" t="s">
        <v>121</v>
      </c>
      <c r="B109" s="331">
        <v>0.32490000000000002</v>
      </c>
      <c r="C109" s="346"/>
      <c r="D109" s="331" t="s">
        <v>79</v>
      </c>
      <c r="E109" s="346">
        <f t="shared" si="26"/>
        <v>0</v>
      </c>
      <c r="F109" s="330" t="s">
        <v>121</v>
      </c>
      <c r="G109" s="331">
        <v>0.32490000000000002</v>
      </c>
      <c r="H109" s="346"/>
      <c r="I109" s="331" t="s">
        <v>79</v>
      </c>
      <c r="J109" s="346">
        <f t="shared" si="27"/>
        <v>0</v>
      </c>
      <c r="K109" s="330" t="s">
        <v>121</v>
      </c>
      <c r="L109" s="331">
        <v>0.32490000000000002</v>
      </c>
      <c r="M109" s="346"/>
      <c r="N109" s="331" t="s">
        <v>79</v>
      </c>
      <c r="O109" s="346">
        <f t="shared" si="28"/>
        <v>0</v>
      </c>
      <c r="P109" s="330" t="s">
        <v>121</v>
      </c>
      <c r="Q109" s="331">
        <v>0.32490000000000002</v>
      </c>
      <c r="R109" s="346"/>
      <c r="S109" s="331" t="s">
        <v>79</v>
      </c>
      <c r="T109" s="346">
        <f t="shared" si="29"/>
        <v>0</v>
      </c>
      <c r="U109" s="330" t="s">
        <v>121</v>
      </c>
      <c r="V109" s="331">
        <v>0.32490000000000002</v>
      </c>
      <c r="W109" s="346"/>
      <c r="X109" s="331" t="s">
        <v>79</v>
      </c>
      <c r="Y109" s="346">
        <f t="shared" si="30"/>
        <v>0</v>
      </c>
      <c r="Z109" s="330" t="s">
        <v>121</v>
      </c>
      <c r="AA109" s="331">
        <v>0.32490000000000002</v>
      </c>
      <c r="AB109" s="346"/>
      <c r="AC109" s="331" t="s">
        <v>79</v>
      </c>
      <c r="AD109" s="346">
        <f t="shared" si="31"/>
        <v>0</v>
      </c>
    </row>
    <row r="110" spans="1:30" s="148" customFormat="1" ht="30" hidden="1" customHeight="1">
      <c r="A110" s="323" t="s">
        <v>122</v>
      </c>
      <c r="B110" s="324"/>
      <c r="C110" s="324"/>
      <c r="D110" s="324"/>
      <c r="E110" s="348">
        <f>SUM(E98:E109)</f>
        <v>0</v>
      </c>
      <c r="F110" s="323" t="s">
        <v>122</v>
      </c>
      <c r="G110" s="324"/>
      <c r="H110" s="324"/>
      <c r="I110" s="324"/>
      <c r="J110" s="348">
        <f>SUM(J98:J109)</f>
        <v>0</v>
      </c>
      <c r="K110" s="323" t="s">
        <v>122</v>
      </c>
      <c r="L110" s="324"/>
      <c r="M110" s="324"/>
      <c r="N110" s="324"/>
      <c r="O110" s="348">
        <f>SUM(O98:O109)</f>
        <v>0</v>
      </c>
      <c r="P110" s="323" t="s">
        <v>122</v>
      </c>
      <c r="Q110" s="324"/>
      <c r="R110" s="324"/>
      <c r="S110" s="324"/>
      <c r="T110" s="348">
        <f>SUM(T98:T109)</f>
        <v>0</v>
      </c>
      <c r="U110" s="323" t="s">
        <v>122</v>
      </c>
      <c r="V110" s="324"/>
      <c r="W110" s="324"/>
      <c r="X110" s="324"/>
      <c r="Y110" s="348">
        <f>SUM(Y98:Y109)</f>
        <v>0</v>
      </c>
      <c r="Z110" s="323" t="s">
        <v>122</v>
      </c>
      <c r="AA110" s="324"/>
      <c r="AB110" s="324"/>
      <c r="AC110" s="324"/>
      <c r="AD110" s="348">
        <f>SUM(AD98:AD109)</f>
        <v>0</v>
      </c>
    </row>
    <row r="111" spans="1:30" ht="30" hidden="1" customHeight="1">
      <c r="A111" s="349" t="s">
        <v>123</v>
      </c>
      <c r="B111" s="350"/>
      <c r="C111" s="351"/>
      <c r="D111" s="351"/>
      <c r="E111" s="351"/>
      <c r="F111" s="349" t="s">
        <v>123</v>
      </c>
      <c r="G111" s="350"/>
      <c r="H111" s="351"/>
      <c r="I111" s="351"/>
      <c r="J111" s="351"/>
      <c r="K111" s="349" t="s">
        <v>123</v>
      </c>
      <c r="L111" s="350"/>
      <c r="M111" s="351"/>
      <c r="N111" s="351"/>
      <c r="O111" s="351"/>
      <c r="P111" s="349" t="s">
        <v>123</v>
      </c>
      <c r="Q111" s="350"/>
      <c r="R111" s="351"/>
      <c r="S111" s="351"/>
      <c r="T111" s="351"/>
      <c r="U111" s="349" t="s">
        <v>123</v>
      </c>
      <c r="V111" s="350"/>
      <c r="W111" s="351"/>
      <c r="X111" s="351"/>
      <c r="Y111" s="351"/>
      <c r="Z111" s="349" t="s">
        <v>123</v>
      </c>
      <c r="AA111" s="350"/>
      <c r="AB111" s="351"/>
      <c r="AC111" s="351"/>
      <c r="AD111" s="351"/>
    </row>
    <row r="112" spans="1:30" ht="30" hidden="1" customHeight="1">
      <c r="A112" s="330" t="s">
        <v>124</v>
      </c>
      <c r="B112" s="331">
        <v>2.399</v>
      </c>
      <c r="C112" s="346"/>
      <c r="D112" s="331" t="s">
        <v>79</v>
      </c>
      <c r="E112" s="346">
        <f>B112*C112</f>
        <v>0</v>
      </c>
      <c r="F112" s="330" t="s">
        <v>124</v>
      </c>
      <c r="G112" s="331">
        <v>2.399</v>
      </c>
      <c r="H112" s="346"/>
      <c r="I112" s="331" t="s">
        <v>79</v>
      </c>
      <c r="J112" s="346">
        <f>G112*H112</f>
        <v>0</v>
      </c>
      <c r="K112" s="330" t="s">
        <v>124</v>
      </c>
      <c r="L112" s="331">
        <v>2.399</v>
      </c>
      <c r="M112" s="346"/>
      <c r="N112" s="331" t="s">
        <v>79</v>
      </c>
      <c r="O112" s="346">
        <f>L112*M112</f>
        <v>0</v>
      </c>
      <c r="P112" s="330" t="s">
        <v>124</v>
      </c>
      <c r="Q112" s="331">
        <v>2.399</v>
      </c>
      <c r="R112" s="346"/>
      <c r="S112" s="331" t="s">
        <v>79</v>
      </c>
      <c r="T112" s="346">
        <f>Q112*R112</f>
        <v>0</v>
      </c>
      <c r="U112" s="330" t="s">
        <v>124</v>
      </c>
      <c r="V112" s="331">
        <v>2.399</v>
      </c>
      <c r="W112" s="346"/>
      <c r="X112" s="331" t="s">
        <v>79</v>
      </c>
      <c r="Y112" s="346">
        <f>V112*W112</f>
        <v>0</v>
      </c>
      <c r="Z112" s="330" t="s">
        <v>124</v>
      </c>
      <c r="AA112" s="331">
        <v>2.399</v>
      </c>
      <c r="AB112" s="346"/>
      <c r="AC112" s="331" t="s">
        <v>79</v>
      </c>
      <c r="AD112" s="346">
        <f>AA112*AB112</f>
        <v>0</v>
      </c>
    </row>
    <row r="113" spans="1:30" ht="30" hidden="1" customHeight="1">
      <c r="A113" s="330" t="s">
        <v>125</v>
      </c>
      <c r="B113" s="331">
        <v>1.238</v>
      </c>
      <c r="C113" s="347"/>
      <c r="D113" s="331" t="s">
        <v>79</v>
      </c>
      <c r="E113" s="346">
        <f>B113*C113</f>
        <v>0</v>
      </c>
      <c r="F113" s="330" t="s">
        <v>125</v>
      </c>
      <c r="G113" s="331">
        <v>1.238</v>
      </c>
      <c r="H113" s="347"/>
      <c r="I113" s="331" t="s">
        <v>79</v>
      </c>
      <c r="J113" s="346">
        <f>G113*H113</f>
        <v>0</v>
      </c>
      <c r="K113" s="330" t="s">
        <v>125</v>
      </c>
      <c r="L113" s="331">
        <v>1.238</v>
      </c>
      <c r="M113" s="347"/>
      <c r="N113" s="331" t="s">
        <v>79</v>
      </c>
      <c r="O113" s="346">
        <f>L113*M113</f>
        <v>0</v>
      </c>
      <c r="P113" s="330" t="s">
        <v>125</v>
      </c>
      <c r="Q113" s="331">
        <v>1.238</v>
      </c>
      <c r="R113" s="347"/>
      <c r="S113" s="331" t="s">
        <v>79</v>
      </c>
      <c r="T113" s="346">
        <f>Q113*R113</f>
        <v>0</v>
      </c>
      <c r="U113" s="330" t="s">
        <v>125</v>
      </c>
      <c r="V113" s="331">
        <v>1.238</v>
      </c>
      <c r="W113" s="347"/>
      <c r="X113" s="331" t="s">
        <v>79</v>
      </c>
      <c r="Y113" s="346">
        <f>V113*W113</f>
        <v>0</v>
      </c>
      <c r="Z113" s="330" t="s">
        <v>125</v>
      </c>
      <c r="AA113" s="331">
        <v>1.238</v>
      </c>
      <c r="AB113" s="347"/>
      <c r="AC113" s="331" t="s">
        <v>79</v>
      </c>
      <c r="AD113" s="346">
        <f>AA113*AB113</f>
        <v>0</v>
      </c>
    </row>
    <row r="114" spans="1:30" ht="30" hidden="1" customHeight="1">
      <c r="A114" s="330" t="s">
        <v>126</v>
      </c>
      <c r="B114" s="331">
        <v>0.44190000000000002</v>
      </c>
      <c r="C114" s="346"/>
      <c r="D114" s="331" t="s">
        <v>79</v>
      </c>
      <c r="E114" s="346">
        <f>B114*C114</f>
        <v>0</v>
      </c>
      <c r="F114" s="330" t="s">
        <v>126</v>
      </c>
      <c r="G114" s="331">
        <v>0.44190000000000002</v>
      </c>
      <c r="H114" s="346"/>
      <c r="I114" s="331" t="s">
        <v>79</v>
      </c>
      <c r="J114" s="346">
        <f>G114*H114</f>
        <v>0</v>
      </c>
      <c r="K114" s="330" t="s">
        <v>126</v>
      </c>
      <c r="L114" s="331">
        <v>0.44190000000000002</v>
      </c>
      <c r="M114" s="346"/>
      <c r="N114" s="331" t="s">
        <v>79</v>
      </c>
      <c r="O114" s="346">
        <f>L114*M114</f>
        <v>0</v>
      </c>
      <c r="P114" s="330" t="s">
        <v>126</v>
      </c>
      <c r="Q114" s="331">
        <v>0.44190000000000002</v>
      </c>
      <c r="R114" s="346"/>
      <c r="S114" s="331" t="s">
        <v>79</v>
      </c>
      <c r="T114" s="346">
        <f>Q114*R114</f>
        <v>0</v>
      </c>
      <c r="U114" s="330" t="s">
        <v>126</v>
      </c>
      <c r="V114" s="331">
        <v>0.44190000000000002</v>
      </c>
      <c r="W114" s="346"/>
      <c r="X114" s="331" t="s">
        <v>79</v>
      </c>
      <c r="Y114" s="346">
        <f>V114*W114</f>
        <v>0</v>
      </c>
      <c r="Z114" s="330" t="s">
        <v>126</v>
      </c>
      <c r="AA114" s="331">
        <v>0.44190000000000002</v>
      </c>
      <c r="AB114" s="346"/>
      <c r="AC114" s="331" t="s">
        <v>79</v>
      </c>
      <c r="AD114" s="346">
        <f>AA114*AB114</f>
        <v>0</v>
      </c>
    </row>
    <row r="115" spans="1:30" s="148" customFormat="1" ht="30" hidden="1" customHeight="1">
      <c r="A115" s="323" t="s">
        <v>127</v>
      </c>
      <c r="B115" s="324"/>
      <c r="C115" s="324"/>
      <c r="D115" s="324"/>
      <c r="E115" s="348">
        <f>SUM(E112:E114)</f>
        <v>0</v>
      </c>
      <c r="F115" s="323" t="s">
        <v>127</v>
      </c>
      <c r="G115" s="324"/>
      <c r="H115" s="324"/>
      <c r="I115" s="324"/>
      <c r="J115" s="348">
        <f>SUM(J112:J114)</f>
        <v>0</v>
      </c>
      <c r="K115" s="323" t="s">
        <v>127</v>
      </c>
      <c r="L115" s="324"/>
      <c r="M115" s="324"/>
      <c r="N115" s="324"/>
      <c r="O115" s="348">
        <f>SUM(O112:O114)</f>
        <v>0</v>
      </c>
      <c r="P115" s="323" t="s">
        <v>127</v>
      </c>
      <c r="Q115" s="324"/>
      <c r="R115" s="324"/>
      <c r="S115" s="324"/>
      <c r="T115" s="348">
        <f>SUM(T112:T114)</f>
        <v>0</v>
      </c>
      <c r="U115" s="323" t="s">
        <v>127</v>
      </c>
      <c r="V115" s="324"/>
      <c r="W115" s="324"/>
      <c r="X115" s="324"/>
      <c r="Y115" s="348">
        <f>SUM(Y112:Y114)</f>
        <v>0</v>
      </c>
      <c r="Z115" s="323" t="s">
        <v>127</v>
      </c>
      <c r="AA115" s="324"/>
      <c r="AB115" s="324"/>
      <c r="AC115" s="324"/>
      <c r="AD115" s="348">
        <f>SUM(AD112:AD114)</f>
        <v>0</v>
      </c>
    </row>
    <row r="116" spans="1:30" s="148" customFormat="1" ht="30" customHeight="1">
      <c r="A116" s="323" t="s">
        <v>128</v>
      </c>
      <c r="B116" s="324"/>
      <c r="C116" s="324"/>
      <c r="D116" s="324"/>
      <c r="E116" s="352">
        <f>SUM(E71,E90,E96,E110,E115)</f>
        <v>15257.6819485</v>
      </c>
      <c r="F116" s="323" t="s">
        <v>128</v>
      </c>
      <c r="G116" s="324"/>
      <c r="H116" s="324"/>
      <c r="I116" s="324"/>
      <c r="J116" s="352">
        <f>SUM(J71,J90,J96,J110,J115)</f>
        <v>15433.569804000004</v>
      </c>
      <c r="K116" s="323" t="s">
        <v>128</v>
      </c>
      <c r="L116" s="324"/>
      <c r="M116" s="324"/>
      <c r="N116" s="324"/>
      <c r="O116" s="352">
        <f>SUM(O71,O90,O96,O110,O115)</f>
        <v>15248.094729</v>
      </c>
      <c r="P116" s="323" t="s">
        <v>128</v>
      </c>
      <c r="Q116" s="324"/>
      <c r="R116" s="324"/>
      <c r="S116" s="324"/>
      <c r="T116" s="356">
        <f>SUM(T71,T90,T96,T110,T115)</f>
        <v>18015.695450250001</v>
      </c>
      <c r="U116" s="323" t="s">
        <v>128</v>
      </c>
      <c r="V116" s="324"/>
      <c r="W116" s="324"/>
      <c r="X116" s="324"/>
      <c r="Y116" s="356">
        <f>SUM(Y71,Y90,Y96,Y110,Y115)</f>
        <v>15770.932679</v>
      </c>
      <c r="Z116" s="323" t="s">
        <v>128</v>
      </c>
      <c r="AA116" s="324"/>
      <c r="AB116" s="324"/>
      <c r="AC116" s="324"/>
      <c r="AD116" s="356">
        <f>SUM(AD71,AD90,AD96,AD110,AD115)</f>
        <v>17063.404426000001</v>
      </c>
    </row>
  </sheetData>
  <mergeCells count="144">
    <mergeCell ref="Z115:AC115"/>
    <mergeCell ref="Z116:AC116"/>
    <mergeCell ref="Z72:AD72"/>
    <mergeCell ref="Z90:AC90"/>
    <mergeCell ref="Z96:AC96"/>
    <mergeCell ref="Z97:AD97"/>
    <mergeCell ref="Z110:AC110"/>
    <mergeCell ref="Z61:AD61"/>
    <mergeCell ref="Z62:AD62"/>
    <mergeCell ref="Z63:AD63"/>
    <mergeCell ref="Z65:AD65"/>
    <mergeCell ref="Z71:AC71"/>
    <mergeCell ref="U97:Y97"/>
    <mergeCell ref="U110:X110"/>
    <mergeCell ref="U115:X115"/>
    <mergeCell ref="U116:X116"/>
    <mergeCell ref="Z2:AD2"/>
    <mergeCell ref="Z3:AD3"/>
    <mergeCell ref="Z4:AD4"/>
    <mergeCell ref="Z6:AD6"/>
    <mergeCell ref="Z12:AC12"/>
    <mergeCell ref="Z13:AD13"/>
    <mergeCell ref="Z31:AC31"/>
    <mergeCell ref="Z37:AC37"/>
    <mergeCell ref="Z38:AD38"/>
    <mergeCell ref="Z51:AC51"/>
    <mergeCell ref="Z56:AC56"/>
    <mergeCell ref="Z57:AC57"/>
    <mergeCell ref="U65:Y65"/>
    <mergeCell ref="U71:X71"/>
    <mergeCell ref="U72:Y72"/>
    <mergeCell ref="U90:X90"/>
    <mergeCell ref="U96:X96"/>
    <mergeCell ref="U56:X56"/>
    <mergeCell ref="U57:X57"/>
    <mergeCell ref="U61:Y61"/>
    <mergeCell ref="U62:Y62"/>
    <mergeCell ref="U63:Y63"/>
    <mergeCell ref="U13:Y13"/>
    <mergeCell ref="U31:X31"/>
    <mergeCell ref="U37:X37"/>
    <mergeCell ref="U38:Y38"/>
    <mergeCell ref="U51:X51"/>
    <mergeCell ref="U2:Y2"/>
    <mergeCell ref="U3:Y3"/>
    <mergeCell ref="U4:Y4"/>
    <mergeCell ref="U6:Y6"/>
    <mergeCell ref="U12:X12"/>
    <mergeCell ref="P2:T2"/>
    <mergeCell ref="A3:E3"/>
    <mergeCell ref="F3:J3"/>
    <mergeCell ref="K3:O3"/>
    <mergeCell ref="P3:T3"/>
    <mergeCell ref="A2:E2"/>
    <mergeCell ref="F2:J2"/>
    <mergeCell ref="K2:O2"/>
    <mergeCell ref="P4:T4"/>
    <mergeCell ref="A6:E6"/>
    <mergeCell ref="F6:J6"/>
    <mergeCell ref="K6:O6"/>
    <mergeCell ref="P6:T6"/>
    <mergeCell ref="A4:E4"/>
    <mergeCell ref="F4:J4"/>
    <mergeCell ref="K4:O4"/>
    <mergeCell ref="P12:S12"/>
    <mergeCell ref="A13:E13"/>
    <mergeCell ref="F13:J13"/>
    <mergeCell ref="K13:O13"/>
    <mergeCell ref="P13:T13"/>
    <mergeCell ref="A12:D12"/>
    <mergeCell ref="F12:I12"/>
    <mergeCell ref="K12:N12"/>
    <mergeCell ref="P31:S31"/>
    <mergeCell ref="A37:D37"/>
    <mergeCell ref="F37:I37"/>
    <mergeCell ref="K37:N37"/>
    <mergeCell ref="P37:S37"/>
    <mergeCell ref="A31:D31"/>
    <mergeCell ref="F31:I31"/>
    <mergeCell ref="K31:N31"/>
    <mergeCell ref="P38:T38"/>
    <mergeCell ref="A51:D51"/>
    <mergeCell ref="F51:I51"/>
    <mergeCell ref="K51:N51"/>
    <mergeCell ref="P51:S51"/>
    <mergeCell ref="A38:E38"/>
    <mergeCell ref="F38:J38"/>
    <mergeCell ref="K38:O38"/>
    <mergeCell ref="P56:S56"/>
    <mergeCell ref="A57:D57"/>
    <mergeCell ref="F57:I57"/>
    <mergeCell ref="K57:N57"/>
    <mergeCell ref="P57:S57"/>
    <mergeCell ref="A56:D56"/>
    <mergeCell ref="F56:I56"/>
    <mergeCell ref="K56:N56"/>
    <mergeCell ref="A61:E61"/>
    <mergeCell ref="F61:J61"/>
    <mergeCell ref="K61:O61"/>
    <mergeCell ref="P61:T61"/>
    <mergeCell ref="A62:E62"/>
    <mergeCell ref="F62:J62"/>
    <mergeCell ref="K62:O62"/>
    <mergeCell ref="P62:T62"/>
    <mergeCell ref="A63:E63"/>
    <mergeCell ref="F63:J63"/>
    <mergeCell ref="K63:O63"/>
    <mergeCell ref="P63:T63"/>
    <mergeCell ref="A65:E65"/>
    <mergeCell ref="F65:J65"/>
    <mergeCell ref="K65:O65"/>
    <mergeCell ref="P65:T65"/>
    <mergeCell ref="A71:D71"/>
    <mergeCell ref="F71:I71"/>
    <mergeCell ref="K71:N71"/>
    <mergeCell ref="P71:S71"/>
    <mergeCell ref="A72:E72"/>
    <mergeCell ref="F72:J72"/>
    <mergeCell ref="K72:O72"/>
    <mergeCell ref="P72:T72"/>
    <mergeCell ref="A90:D90"/>
    <mergeCell ref="F90:I90"/>
    <mergeCell ref="K90:N90"/>
    <mergeCell ref="P90:S90"/>
    <mergeCell ref="A96:D96"/>
    <mergeCell ref="F96:I96"/>
    <mergeCell ref="K96:N96"/>
    <mergeCell ref="P96:S96"/>
    <mergeCell ref="A97:E97"/>
    <mergeCell ref="F97:J97"/>
    <mergeCell ref="K97:O97"/>
    <mergeCell ref="P97:T97"/>
    <mergeCell ref="A110:D110"/>
    <mergeCell ref="F110:I110"/>
    <mergeCell ref="K110:N110"/>
    <mergeCell ref="P110:S110"/>
    <mergeCell ref="A115:D115"/>
    <mergeCell ref="F115:I115"/>
    <mergeCell ref="K115:N115"/>
    <mergeCell ref="P115:S115"/>
    <mergeCell ref="A116:D116"/>
    <mergeCell ref="F116:I116"/>
    <mergeCell ref="K116:N116"/>
    <mergeCell ref="P116:S116"/>
  </mergeCells>
  <printOptions horizontalCentered="1"/>
  <pageMargins left="0.47244094488188981" right="0.39370078740157483" top="0.59055118110236227" bottom="0.39370078740157483" header="0" footer="0"/>
  <pageSetup paperSize="9" scale="59" orientation="portrait" r:id="rId1"/>
  <colBreaks count="1" manualBreakCount="1">
    <brk id="5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view="pageBreakPreview" zoomScale="55" zoomScaleSheetLayoutView="55" workbookViewId="0">
      <selection activeCell="E28" sqref="E28"/>
    </sheetView>
  </sheetViews>
  <sheetFormatPr defaultColWidth="9" defaultRowHeight="15"/>
  <cols>
    <col min="1" max="3" width="9.625" style="106" customWidth="1"/>
    <col min="4" max="4" width="10.625" style="106" customWidth="1"/>
    <col min="5" max="6" width="16.625" style="106" customWidth="1"/>
    <col min="7" max="12" width="9.625" style="106" customWidth="1"/>
    <col min="13" max="13" width="17.625" style="106" customWidth="1"/>
    <col min="14" max="16" width="16.625" style="106" customWidth="1"/>
    <col min="17" max="17" width="12.625" style="106" customWidth="1"/>
    <col min="18" max="18" width="10.75" style="106" customWidth="1"/>
    <col min="19" max="19" width="12.375" style="106" customWidth="1"/>
    <col min="20" max="16384" width="9" style="106"/>
  </cols>
  <sheetData>
    <row r="1" spans="1:18" ht="32.1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  <c r="Q1" s="112"/>
      <c r="R1" s="112" t="s">
        <v>41</v>
      </c>
    </row>
    <row r="2" spans="1:18" ht="35.1" customHeight="1">
      <c r="A2" s="114" t="s">
        <v>28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35.1" customHeight="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35.1" customHeight="1" thickBot="1">
      <c r="A4" s="295" t="s">
        <v>50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</row>
    <row r="5" spans="1:18" s="125" customFormat="1" ht="32.1" customHeight="1">
      <c r="A5" s="116" t="s">
        <v>1</v>
      </c>
      <c r="B5" s="117"/>
      <c r="C5" s="118"/>
      <c r="D5" s="119" t="s">
        <v>3</v>
      </c>
      <c r="E5" s="123" t="s">
        <v>45</v>
      </c>
      <c r="F5" s="121"/>
      <c r="G5" s="120" t="s">
        <v>46</v>
      </c>
      <c r="H5" s="122"/>
      <c r="I5" s="122"/>
      <c r="J5" s="122"/>
      <c r="K5" s="122"/>
      <c r="L5" s="121"/>
      <c r="M5" s="120" t="s">
        <v>2</v>
      </c>
      <c r="N5" s="121"/>
      <c r="O5" s="120" t="s">
        <v>20</v>
      </c>
      <c r="P5" s="121"/>
      <c r="Q5" s="123" t="s">
        <v>21</v>
      </c>
      <c r="R5" s="124"/>
    </row>
    <row r="6" spans="1:18" s="125" customFormat="1" ht="32.1" customHeight="1">
      <c r="A6" s="127"/>
      <c r="B6" s="128"/>
      <c r="C6" s="129"/>
      <c r="D6" s="139"/>
      <c r="E6" s="131" t="s">
        <v>17</v>
      </c>
      <c r="F6" s="132" t="s">
        <v>18</v>
      </c>
      <c r="G6" s="133" t="s">
        <v>36</v>
      </c>
      <c r="H6" s="134"/>
      <c r="I6" s="135"/>
      <c r="J6" s="136" t="s">
        <v>40</v>
      </c>
      <c r="K6" s="137"/>
      <c r="L6" s="138"/>
      <c r="M6" s="131" t="s">
        <v>17</v>
      </c>
      <c r="N6" s="132" t="s">
        <v>18</v>
      </c>
      <c r="O6" s="131" t="s">
        <v>144</v>
      </c>
      <c r="P6" s="132" t="s">
        <v>18</v>
      </c>
      <c r="Q6" s="139"/>
      <c r="R6" s="140"/>
    </row>
    <row r="7" spans="1:18" s="148" customFormat="1" ht="32.1" customHeight="1" thickBot="1">
      <c r="A7" s="141"/>
      <c r="B7" s="142"/>
      <c r="C7" s="143"/>
      <c r="D7" s="146"/>
      <c r="E7" s="145" t="s">
        <v>16</v>
      </c>
      <c r="F7" s="145" t="s">
        <v>19</v>
      </c>
      <c r="G7" s="145" t="s">
        <v>37</v>
      </c>
      <c r="H7" s="145" t="s">
        <v>38</v>
      </c>
      <c r="I7" s="145" t="s">
        <v>39</v>
      </c>
      <c r="J7" s="145" t="s">
        <v>37</v>
      </c>
      <c r="K7" s="145" t="s">
        <v>38</v>
      </c>
      <c r="L7" s="145" t="s">
        <v>39</v>
      </c>
      <c r="M7" s="145" t="s">
        <v>205</v>
      </c>
      <c r="N7" s="145" t="s">
        <v>206</v>
      </c>
      <c r="O7" s="145" t="s">
        <v>207</v>
      </c>
      <c r="P7" s="145" t="s">
        <v>208</v>
      </c>
      <c r="Q7" s="146"/>
      <c r="R7" s="147"/>
    </row>
    <row r="8" spans="1:18" s="148" customFormat="1" ht="35.1" customHeight="1">
      <c r="A8" s="296" t="s">
        <v>4</v>
      </c>
      <c r="B8" s="297"/>
      <c r="C8" s="298"/>
      <c r="D8" s="153">
        <v>117</v>
      </c>
      <c r="E8" s="154">
        <f>'3.1 ไฟฟ้า'!C5</f>
        <v>15467</v>
      </c>
      <c r="F8" s="154">
        <f t="shared" ref="F8:F18" si="0">E8/D8</f>
        <v>132.19658119658121</v>
      </c>
      <c r="G8" s="154">
        <f>'3.1 เชื้อเพลิง'!C6</f>
        <v>1382.2899999999997</v>
      </c>
      <c r="H8" s="154">
        <f>'3.1 เชื้อเพลิง'!E6</f>
        <v>836.84</v>
      </c>
      <c r="I8" s="154">
        <f>'3.1 เชื้อเพลิง'!G6</f>
        <v>314.87</v>
      </c>
      <c r="J8" s="154">
        <f t="shared" ref="J8:J14" si="1">G8/D8</f>
        <v>11.814444444444442</v>
      </c>
      <c r="K8" s="154">
        <f t="shared" ref="K8:K14" si="2">H8/D8</f>
        <v>7.1524786324786325</v>
      </c>
      <c r="L8" s="154">
        <f t="shared" ref="L8:L14" si="3">I8/D8</f>
        <v>2.6911965811965812</v>
      </c>
      <c r="M8" s="155">
        <f>'3.2 น้ำ'!C6</f>
        <v>403</v>
      </c>
      <c r="N8" s="155">
        <f t="shared" ref="N8:N14" si="4">M8/D8</f>
        <v>3.4444444444444446</v>
      </c>
      <c r="O8" s="155">
        <f>'2.1 OP GHG_2559'!E57</f>
        <v>16728.765875500001</v>
      </c>
      <c r="P8" s="155">
        <f t="shared" ref="P8:P18" si="5">O8/D8</f>
        <v>142.98090491880342</v>
      </c>
      <c r="Q8" s="299"/>
      <c r="R8" s="300"/>
    </row>
    <row r="9" spans="1:18" s="148" customFormat="1" ht="35.1" customHeight="1">
      <c r="A9" s="159" t="s">
        <v>5</v>
      </c>
      <c r="B9" s="160"/>
      <c r="C9" s="161"/>
      <c r="D9" s="162">
        <v>117</v>
      </c>
      <c r="E9" s="163">
        <f>'3.1 ไฟฟ้า'!C6</f>
        <v>14889</v>
      </c>
      <c r="F9" s="163">
        <f t="shared" si="0"/>
        <v>127.25641025641026</v>
      </c>
      <c r="G9" s="163">
        <f>'3.1 เชื้อเพลิง'!C7</f>
        <v>1101.2199999999998</v>
      </c>
      <c r="H9" s="163">
        <f>'3.1 เชื้อเพลิง'!E7</f>
        <v>400</v>
      </c>
      <c r="I9" s="163">
        <f>'3.1 เชื้อเพลิง'!G7</f>
        <v>178.94000000000003</v>
      </c>
      <c r="J9" s="163">
        <f t="shared" si="1"/>
        <v>9.4121367521367496</v>
      </c>
      <c r="K9" s="163">
        <f t="shared" si="2"/>
        <v>3.4188034188034186</v>
      </c>
      <c r="L9" s="163">
        <f t="shared" si="3"/>
        <v>1.5294017094017096</v>
      </c>
      <c r="M9" s="164">
        <f>'3.2 น้ำ'!C7</f>
        <v>417</v>
      </c>
      <c r="N9" s="164">
        <f t="shared" si="4"/>
        <v>3.5641025641025643</v>
      </c>
      <c r="O9" s="164">
        <f>'2.1 OP GHG_2559'!J57</f>
        <v>15124.550598500002</v>
      </c>
      <c r="P9" s="164">
        <f t="shared" si="5"/>
        <v>129.26966323504274</v>
      </c>
      <c r="Q9" s="165"/>
      <c r="R9" s="166"/>
    </row>
    <row r="10" spans="1:18" s="148" customFormat="1" ht="35.1" customHeight="1">
      <c r="A10" s="159" t="s">
        <v>6</v>
      </c>
      <c r="B10" s="160"/>
      <c r="C10" s="161"/>
      <c r="D10" s="162">
        <v>117</v>
      </c>
      <c r="E10" s="163">
        <f>'3.1 ไฟฟ้า'!C7</f>
        <v>17221</v>
      </c>
      <c r="F10" s="163">
        <f t="shared" si="0"/>
        <v>147.18803418803418</v>
      </c>
      <c r="G10" s="163">
        <f>'3.1 เชื้อเพลิง'!C8</f>
        <v>898.5200000000001</v>
      </c>
      <c r="H10" s="163">
        <f>'3.1 เชื้อเพลิง'!E8</f>
        <v>400</v>
      </c>
      <c r="I10" s="163">
        <f>'3.1 เชื้อเพลิง'!G8</f>
        <v>325.02</v>
      </c>
      <c r="J10" s="163">
        <f t="shared" si="1"/>
        <v>7.6796581196581206</v>
      </c>
      <c r="K10" s="163">
        <f t="shared" si="2"/>
        <v>3.4188034188034186</v>
      </c>
      <c r="L10" s="163">
        <f t="shared" si="3"/>
        <v>2.7779487179487177</v>
      </c>
      <c r="M10" s="164">
        <f>'3.2 น้ำ'!C8</f>
        <v>440</v>
      </c>
      <c r="N10" s="164">
        <f t="shared" si="4"/>
        <v>3.7606837606837606</v>
      </c>
      <c r="O10" s="164">
        <f>'2.1 OP GHG_2559'!O57</f>
        <v>16357.590665</v>
      </c>
      <c r="P10" s="164">
        <f t="shared" si="5"/>
        <v>139.80846722222222</v>
      </c>
      <c r="Q10" s="165"/>
      <c r="R10" s="166"/>
    </row>
    <row r="11" spans="1:18" s="148" customFormat="1" ht="35.1" customHeight="1">
      <c r="A11" s="159" t="s">
        <v>7</v>
      </c>
      <c r="B11" s="160"/>
      <c r="C11" s="161"/>
      <c r="D11" s="162">
        <v>117</v>
      </c>
      <c r="E11" s="163">
        <f>'3.1 ไฟฟ้า'!C8</f>
        <v>15362</v>
      </c>
      <c r="F11" s="163">
        <f t="shared" si="0"/>
        <v>131.29914529914529</v>
      </c>
      <c r="G11" s="163">
        <f>'3.1 เชื้อเพลิง'!C9</f>
        <v>1288.73</v>
      </c>
      <c r="H11" s="163">
        <f>'3.1 เชื้อเพลิง'!E9</f>
        <v>600</v>
      </c>
      <c r="I11" s="163">
        <f>'3.1 เชื้อเพลิง'!G9</f>
        <v>101.89</v>
      </c>
      <c r="J11" s="163">
        <f t="shared" si="1"/>
        <v>11.014786324786325</v>
      </c>
      <c r="K11" s="163">
        <f t="shared" si="2"/>
        <v>5.1282051282051286</v>
      </c>
      <c r="L11" s="163">
        <f t="shared" si="3"/>
        <v>0.87085470085470085</v>
      </c>
      <c r="M11" s="164">
        <f>'3.2 น้ำ'!C9</f>
        <v>366</v>
      </c>
      <c r="N11" s="164">
        <f t="shared" si="4"/>
        <v>3.1282051282051282</v>
      </c>
      <c r="O11" s="164">
        <f>'2.1 OP GHG_2559'!T57</f>
        <v>15433.569804000004</v>
      </c>
      <c r="P11" s="164">
        <f t="shared" si="5"/>
        <v>131.91085302564107</v>
      </c>
      <c r="Q11" s="165"/>
      <c r="R11" s="166"/>
    </row>
    <row r="12" spans="1:18" s="148" customFormat="1" ht="35.1" customHeight="1">
      <c r="A12" s="159" t="s">
        <v>8</v>
      </c>
      <c r="B12" s="160"/>
      <c r="C12" s="161"/>
      <c r="D12" s="162">
        <v>117</v>
      </c>
      <c r="E12" s="163">
        <f>'3.1 ไฟฟ้า'!C9</f>
        <v>16047</v>
      </c>
      <c r="F12" s="163">
        <f t="shared" si="0"/>
        <v>137.15384615384616</v>
      </c>
      <c r="G12" s="163">
        <f>'3.1 เชื้อเพลิง'!C10</f>
        <v>1477.1200000000001</v>
      </c>
      <c r="H12" s="163">
        <f>'3.1 เชื้อเพลิง'!E10</f>
        <v>565.26</v>
      </c>
      <c r="I12" s="163">
        <f>'3.1 เชื้อเพลิง'!G10</f>
        <v>275.81</v>
      </c>
      <c r="J12" s="163">
        <f t="shared" si="1"/>
        <v>12.624957264957265</v>
      </c>
      <c r="K12" s="163">
        <f t="shared" si="2"/>
        <v>4.8312820512820513</v>
      </c>
      <c r="L12" s="163">
        <f t="shared" si="3"/>
        <v>2.3573504273504273</v>
      </c>
      <c r="M12" s="164">
        <f>'3.2 น้ำ'!C10</f>
        <v>306</v>
      </c>
      <c r="N12" s="164">
        <f t="shared" si="4"/>
        <v>2.6153846153846154</v>
      </c>
      <c r="O12" s="164">
        <f>'2.1 OP GHG_2559'!Y57</f>
        <v>17179.388755250002</v>
      </c>
      <c r="P12" s="164">
        <f t="shared" si="5"/>
        <v>146.83238252350429</v>
      </c>
      <c r="Q12" s="165"/>
      <c r="R12" s="166"/>
    </row>
    <row r="13" spans="1:18" s="148" customFormat="1" ht="35.1" customHeight="1">
      <c r="A13" s="159" t="s">
        <v>9</v>
      </c>
      <c r="B13" s="160"/>
      <c r="C13" s="161"/>
      <c r="D13" s="162">
        <v>117</v>
      </c>
      <c r="E13" s="163">
        <f>'3.1 ไฟฟ้า'!C10</f>
        <v>16772</v>
      </c>
      <c r="F13" s="163">
        <f t="shared" si="0"/>
        <v>143.35042735042734</v>
      </c>
      <c r="G13" s="163">
        <f>'3.1 เชื้อเพลิง'!C11</f>
        <v>654.79</v>
      </c>
      <c r="H13" s="163">
        <f>'3.1 เชื้อเพลิง'!E11</f>
        <v>400</v>
      </c>
      <c r="I13" s="163">
        <f>'3.1 เชื้อเพลิง'!G11</f>
        <v>168</v>
      </c>
      <c r="J13" s="163">
        <f t="shared" si="1"/>
        <v>5.5964957264957258</v>
      </c>
      <c r="K13" s="163">
        <f t="shared" si="2"/>
        <v>3.4188034188034186</v>
      </c>
      <c r="L13" s="163">
        <f t="shared" si="3"/>
        <v>1.4358974358974359</v>
      </c>
      <c r="M13" s="164">
        <f>'3.2 น้ำ'!C11</f>
        <v>352</v>
      </c>
      <c r="N13" s="164">
        <f t="shared" si="4"/>
        <v>3.0085470085470085</v>
      </c>
      <c r="O13" s="164">
        <f>'2.1 OP GHG_2559'!AD57</f>
        <v>15248.094729</v>
      </c>
      <c r="P13" s="164">
        <f t="shared" si="5"/>
        <v>130.32559597435898</v>
      </c>
      <c r="Q13" s="165"/>
      <c r="R13" s="166"/>
    </row>
    <row r="14" spans="1:18" s="148" customFormat="1" ht="35.1" customHeight="1">
      <c r="A14" s="159" t="s">
        <v>10</v>
      </c>
      <c r="B14" s="160"/>
      <c r="C14" s="161"/>
      <c r="D14" s="162">
        <v>117</v>
      </c>
      <c r="E14" s="163">
        <f>'3.1 ไฟฟ้า'!C11</f>
        <v>15384</v>
      </c>
      <c r="F14" s="163">
        <f t="shared" si="0"/>
        <v>131.48717948717947</v>
      </c>
      <c r="G14" s="163">
        <f>'3.1 เชื้อเพลิง'!C12</f>
        <v>1510.97</v>
      </c>
      <c r="H14" s="163">
        <f>'3.1 เชื้อเพลิง'!E12</f>
        <v>456.71</v>
      </c>
      <c r="I14" s="163">
        <f>'3.1 เชื้อเพลิง'!G12</f>
        <v>164.64000000000001</v>
      </c>
      <c r="J14" s="163">
        <f t="shared" si="1"/>
        <v>12.914273504273504</v>
      </c>
      <c r="K14" s="163">
        <f t="shared" si="2"/>
        <v>3.9035042735042733</v>
      </c>
      <c r="L14" s="163">
        <f t="shared" si="3"/>
        <v>1.4071794871794874</v>
      </c>
      <c r="M14" s="164">
        <f>'3.2 น้ำ'!C12</f>
        <v>389</v>
      </c>
      <c r="N14" s="164">
        <f t="shared" si="4"/>
        <v>3.324786324786325</v>
      </c>
      <c r="O14" s="164">
        <f>'2.1 OP GHG_2559'!AI57</f>
        <v>16129.705698750002</v>
      </c>
      <c r="P14" s="164">
        <f t="shared" si="5"/>
        <v>137.86073246794874</v>
      </c>
      <c r="Q14" s="165"/>
      <c r="R14" s="166"/>
    </row>
    <row r="15" spans="1:18" s="148" customFormat="1" ht="35.1" customHeight="1">
      <c r="A15" s="159" t="s">
        <v>11</v>
      </c>
      <c r="B15" s="160"/>
      <c r="C15" s="161"/>
      <c r="D15" s="162">
        <v>117</v>
      </c>
      <c r="E15" s="163">
        <f>'3.1 ไฟฟ้า'!C12</f>
        <v>16996</v>
      </c>
      <c r="F15" s="163">
        <f t="shared" si="0"/>
        <v>145.26495726495727</v>
      </c>
      <c r="G15" s="163">
        <f>'3.1 เชื้อเพลิง'!C13</f>
        <v>1347.88</v>
      </c>
      <c r="H15" s="163">
        <f>'3.1 เชื้อเพลิง'!E13</f>
        <v>400</v>
      </c>
      <c r="I15" s="163">
        <f>'3.1 เชื้อเพลิง'!G13</f>
        <v>446.25</v>
      </c>
      <c r="J15" s="163">
        <f t="shared" ref="J15:J18" si="6">G15/D15</f>
        <v>11.520341880341881</v>
      </c>
      <c r="K15" s="163">
        <f t="shared" ref="K15:K18" si="7">H15/D15</f>
        <v>3.4188034188034186</v>
      </c>
      <c r="L15" s="163">
        <f t="shared" ref="L15:L18" si="8">I15/D15</f>
        <v>3.8141025641025643</v>
      </c>
      <c r="M15" s="164">
        <f>'3.2 น้ำ'!C13</f>
        <v>547</v>
      </c>
      <c r="N15" s="164">
        <f t="shared" ref="N15:N18" si="9">M15/D15</f>
        <v>4.6752136752136755</v>
      </c>
      <c r="O15" s="164">
        <f>'2.1 OP GHG_2559 (ย่อขนาด)'!T116</f>
        <v>18015.695450250001</v>
      </c>
      <c r="P15" s="164">
        <f t="shared" si="5"/>
        <v>153.98030299358976</v>
      </c>
      <c r="Q15" s="165"/>
      <c r="R15" s="166"/>
    </row>
    <row r="16" spans="1:18" s="148" customFormat="1" ht="35.1" customHeight="1">
      <c r="A16" s="159" t="s">
        <v>12</v>
      </c>
      <c r="B16" s="160"/>
      <c r="C16" s="161"/>
      <c r="D16" s="162">
        <v>117</v>
      </c>
      <c r="E16" s="163">
        <f>'3.1 ไฟฟ้า'!C13</f>
        <v>16446</v>
      </c>
      <c r="F16" s="163">
        <f t="shared" si="0"/>
        <v>140.56410256410257</v>
      </c>
      <c r="G16" s="163">
        <f>'3.1 เชื้อเพลิง'!C14</f>
        <v>522.02</v>
      </c>
      <c r="H16" s="163">
        <f>'3.1 เชื้อเพลิง'!E14</f>
        <v>400</v>
      </c>
      <c r="I16" s="163">
        <f>'3.1 เชื้อเพลิง'!G14</f>
        <v>344.53</v>
      </c>
      <c r="J16" s="163">
        <f t="shared" si="6"/>
        <v>4.4617094017094017</v>
      </c>
      <c r="K16" s="163">
        <f t="shared" si="7"/>
        <v>3.4188034188034186</v>
      </c>
      <c r="L16" s="163">
        <f t="shared" si="8"/>
        <v>2.9447008547008546</v>
      </c>
      <c r="M16" s="164">
        <f>'3.2 น้ำ'!C14</f>
        <v>454</v>
      </c>
      <c r="N16" s="164">
        <f t="shared" si="9"/>
        <v>3.8803418803418803</v>
      </c>
      <c r="O16" s="164">
        <f>'2.1 OP GHG_2559 (ย่อขนาด)'!Y57</f>
        <v>14913.196074500001</v>
      </c>
      <c r="P16" s="164">
        <f t="shared" si="5"/>
        <v>127.46321431196583</v>
      </c>
      <c r="Q16" s="165"/>
      <c r="R16" s="166"/>
    </row>
    <row r="17" spans="1:19" s="148" customFormat="1" ht="35.1" customHeight="1">
      <c r="A17" s="159" t="s">
        <v>13</v>
      </c>
      <c r="B17" s="160"/>
      <c r="C17" s="161"/>
      <c r="D17" s="162">
        <v>117</v>
      </c>
      <c r="E17" s="163">
        <f>'3.1 ไฟฟ้า'!C14</f>
        <v>16880</v>
      </c>
      <c r="F17" s="163">
        <f t="shared" si="0"/>
        <v>144.27350427350427</v>
      </c>
      <c r="G17" s="163">
        <f>'3.1 เชื้อเพลิง'!C15</f>
        <v>650.79</v>
      </c>
      <c r="H17" s="163">
        <f>'3.1 เชื้อเพลิง'!E15</f>
        <v>400</v>
      </c>
      <c r="I17" s="163">
        <f>'3.1 เชื้อเพลิง'!G15</f>
        <v>441.11</v>
      </c>
      <c r="J17" s="163">
        <f t="shared" si="6"/>
        <v>5.5623076923076917</v>
      </c>
      <c r="K17" s="163">
        <f t="shared" si="7"/>
        <v>3.4188034188034186</v>
      </c>
      <c r="L17" s="163">
        <f t="shared" si="8"/>
        <v>3.7701709401709405</v>
      </c>
      <c r="M17" s="164">
        <f>'3.2 น้ำ'!C15</f>
        <v>596</v>
      </c>
      <c r="N17" s="164">
        <f t="shared" si="9"/>
        <v>5.0940170940170937</v>
      </c>
      <c r="O17" s="164">
        <f>'2.1 OP GHG_2559 (ย่อขนาด)'!Y116</f>
        <v>15770.932679</v>
      </c>
      <c r="P17" s="164">
        <f t="shared" si="5"/>
        <v>134.7942964017094</v>
      </c>
      <c r="Q17" s="167"/>
      <c r="R17" s="168"/>
    </row>
    <row r="18" spans="1:19" s="148" customFormat="1" ht="35.1" customHeight="1">
      <c r="A18" s="159" t="s">
        <v>14</v>
      </c>
      <c r="B18" s="160"/>
      <c r="C18" s="161"/>
      <c r="D18" s="162">
        <v>117</v>
      </c>
      <c r="E18" s="163">
        <f>'3.1 ไฟฟ้า'!C15</f>
        <v>16059</v>
      </c>
      <c r="F18" s="163">
        <f t="shared" si="0"/>
        <v>137.25641025641025</v>
      </c>
      <c r="G18" s="163">
        <f>'3.1 เชื้อเพลิง'!C16</f>
        <v>1471.55</v>
      </c>
      <c r="H18" s="163">
        <f>'3.1 เชื้อเพลิง'!E16</f>
        <v>400</v>
      </c>
      <c r="I18" s="163">
        <f>'3.1 เชื้อเพลิง'!G16</f>
        <v>162.34</v>
      </c>
      <c r="J18" s="163">
        <f t="shared" si="6"/>
        <v>12.577350427350426</v>
      </c>
      <c r="K18" s="163">
        <f t="shared" si="7"/>
        <v>3.4188034188034186</v>
      </c>
      <c r="L18" s="163">
        <f t="shared" si="8"/>
        <v>1.3875213675213676</v>
      </c>
      <c r="M18" s="164">
        <f>'3.2 น้ำ'!C16</f>
        <v>479</v>
      </c>
      <c r="N18" s="164">
        <f t="shared" si="9"/>
        <v>4.0940170940170937</v>
      </c>
      <c r="O18" s="164">
        <f>'2.1 OP GHG_2559 (ย่อขนาด)'!AD57</f>
        <v>16568.674805000002</v>
      </c>
      <c r="P18" s="164">
        <f t="shared" si="5"/>
        <v>141.61260517094018</v>
      </c>
      <c r="Q18" s="167"/>
      <c r="R18" s="168"/>
    </row>
    <row r="19" spans="1:19" s="148" customFormat="1" ht="35.1" customHeight="1" thickBot="1">
      <c r="A19" s="301" t="s">
        <v>15</v>
      </c>
      <c r="B19" s="302"/>
      <c r="C19" s="303"/>
      <c r="D19" s="172">
        <v>117</v>
      </c>
      <c r="E19" s="304">
        <f>'3.1 ไฟฟ้า'!C16</f>
        <v>17021</v>
      </c>
      <c r="F19" s="304">
        <f>E19/D19</f>
        <v>145.47863247863248</v>
      </c>
      <c r="G19" s="305">
        <f>'3.1 เชื้อเพลิง'!C17</f>
        <v>1221.21</v>
      </c>
      <c r="H19" s="305">
        <f>'3.1 เชื้อเพลิง'!E17</f>
        <v>600</v>
      </c>
      <c r="I19" s="305">
        <f>'3.1 เชื้อเพลิง'!G17</f>
        <v>356.12</v>
      </c>
      <c r="J19" s="305">
        <f t="shared" ref="J19" si="10">G19/D19</f>
        <v>10.437692307692307</v>
      </c>
      <c r="K19" s="305">
        <f t="shared" ref="K19" si="11">H19/D19</f>
        <v>5.1282051282051286</v>
      </c>
      <c r="L19" s="305">
        <f t="shared" ref="L19" si="12">I19/D19</f>
        <v>3.0437606837606839</v>
      </c>
      <c r="M19" s="306">
        <f>'3.2 น้ำ'!C17</f>
        <v>557</v>
      </c>
      <c r="N19" s="306">
        <f t="shared" ref="N19" si="13">M19/D19</f>
        <v>4.7606837606837606</v>
      </c>
      <c r="O19" s="307">
        <f>'2.1 OP GHG_2559 (ย่อขนาด)'!AD116</f>
        <v>17063.404426000001</v>
      </c>
      <c r="P19" s="307">
        <f>O19/D19</f>
        <v>145.84106347008549</v>
      </c>
      <c r="Q19" s="308"/>
      <c r="R19" s="309"/>
    </row>
    <row r="20" spans="1:19" s="148" customFormat="1" ht="35.1" customHeight="1">
      <c r="A20" s="177" t="s">
        <v>60</v>
      </c>
      <c r="B20" s="178"/>
      <c r="C20" s="179"/>
      <c r="D20" s="180"/>
      <c r="E20" s="434">
        <f>SUM(E8:E19)</f>
        <v>194544</v>
      </c>
      <c r="F20" s="435"/>
      <c r="G20" s="434">
        <f>SUM(G8:G19)</f>
        <v>13527.09</v>
      </c>
      <c r="H20" s="434">
        <f>SUM(H8:H19)</f>
        <v>5858.81</v>
      </c>
      <c r="I20" s="434">
        <f>SUM(I8:I19)</f>
        <v>3279.52</v>
      </c>
      <c r="J20" s="436"/>
      <c r="K20" s="436"/>
      <c r="L20" s="436"/>
      <c r="M20" s="434">
        <f>SUM(M8:M19)</f>
        <v>5306</v>
      </c>
      <c r="N20" s="436"/>
      <c r="O20" s="434">
        <f>SUM(O8:O19)</f>
        <v>194533.56956075001</v>
      </c>
      <c r="P20" s="436"/>
      <c r="Q20" s="185"/>
      <c r="R20" s="186"/>
    </row>
    <row r="21" spans="1:19" s="148" customFormat="1" ht="35.1" customHeight="1" thickBot="1">
      <c r="A21" s="187" t="s">
        <v>22</v>
      </c>
      <c r="B21" s="188"/>
      <c r="C21" s="189"/>
      <c r="D21" s="190"/>
      <c r="E21" s="437">
        <f>AVERAGE(E8:E19)</f>
        <v>16212</v>
      </c>
      <c r="F21" s="438"/>
      <c r="G21" s="437">
        <f>AVERAGE(G8:G19)</f>
        <v>1127.2574999999999</v>
      </c>
      <c r="H21" s="437">
        <f>AVERAGE(H8:H19)</f>
        <v>488.23416666666668</v>
      </c>
      <c r="I21" s="437">
        <f>AVERAGE(I8:I19)</f>
        <v>273.29333333333335</v>
      </c>
      <c r="J21" s="438"/>
      <c r="K21" s="438"/>
      <c r="L21" s="438"/>
      <c r="M21" s="437">
        <f>AVERAGE(M8:M19)</f>
        <v>442.16666666666669</v>
      </c>
      <c r="N21" s="438"/>
      <c r="O21" s="437">
        <f>AVERAGE(O8:O19)</f>
        <v>16211.130796729167</v>
      </c>
      <c r="P21" s="438"/>
      <c r="Q21" s="194"/>
      <c r="R21" s="195"/>
    </row>
    <row r="22" spans="1:19" s="148" customFormat="1" ht="32.1" customHeight="1">
      <c r="A22" s="196"/>
      <c r="B22" s="197" t="s">
        <v>146</v>
      </c>
      <c r="C22" s="198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</row>
    <row r="23" spans="1:19" s="148" customFormat="1" ht="32.1" customHeight="1">
      <c r="A23" s="196"/>
      <c r="B23" s="201"/>
      <c r="C23" s="198"/>
      <c r="D23" s="199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</row>
    <row r="24" spans="1:19" s="148" customFormat="1" ht="32.1" customHeight="1">
      <c r="A24" s="196"/>
      <c r="B24" s="201"/>
      <c r="C24" s="198"/>
      <c r="D24" s="199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</row>
    <row r="25" spans="1:19" s="148" customFormat="1" ht="32.1" customHeight="1">
      <c r="A25" s="202" t="s">
        <v>23</v>
      </c>
      <c r="B25" s="202"/>
      <c r="C25" s="203"/>
      <c r="D25" s="203"/>
      <c r="E25" s="203"/>
      <c r="F25" s="204"/>
      <c r="G25" s="202" t="s">
        <v>26</v>
      </c>
      <c r="H25" s="202"/>
      <c r="I25" s="203"/>
      <c r="J25" s="203"/>
      <c r="K25" s="203"/>
      <c r="L25" s="203"/>
      <c r="M25" s="205"/>
      <c r="N25" s="206" t="s">
        <v>27</v>
      </c>
      <c r="O25" s="203"/>
      <c r="P25" s="203"/>
      <c r="Q25" s="203"/>
      <c r="R25" s="204"/>
    </row>
    <row r="26" spans="1:19" s="148" customFormat="1" ht="50.1" customHeight="1">
      <c r="A26" s="206"/>
      <c r="B26" s="206"/>
      <c r="C26" s="207" t="s">
        <v>24</v>
      </c>
      <c r="D26" s="207"/>
      <c r="E26" s="208" t="s">
        <v>25</v>
      </c>
      <c r="F26" s="206"/>
      <c r="G26" s="208"/>
      <c r="H26" s="208"/>
      <c r="I26" s="207" t="s">
        <v>24</v>
      </c>
      <c r="J26" s="206"/>
      <c r="K26" s="204"/>
      <c r="L26" s="208" t="s">
        <v>25</v>
      </c>
      <c r="M26" s="204"/>
      <c r="N26" s="207"/>
      <c r="O26" s="207" t="s">
        <v>24</v>
      </c>
      <c r="P26" s="208"/>
      <c r="Q26" s="208" t="s">
        <v>25</v>
      </c>
      <c r="R26" s="204"/>
    </row>
    <row r="27" spans="1:19" s="148" customFormat="1" ht="32.1" customHeight="1">
      <c r="A27" s="209"/>
      <c r="B27" s="209"/>
      <c r="C27" s="209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</row>
    <row r="28" spans="1:19" ht="32.1" customHeight="1">
      <c r="E28" s="211"/>
      <c r="N28" s="108"/>
      <c r="O28" s="108"/>
      <c r="P28" s="108"/>
      <c r="Q28" s="108"/>
      <c r="R28" s="108"/>
      <c r="S28" s="108"/>
    </row>
  </sheetData>
  <mergeCells count="43">
    <mergeCell ref="N28:S28"/>
    <mergeCell ref="Q12:R12"/>
    <mergeCell ref="A2:R2"/>
    <mergeCell ref="A4:R4"/>
    <mergeCell ref="A3:R3"/>
    <mergeCell ref="E5:F5"/>
    <mergeCell ref="M5:N5"/>
    <mergeCell ref="A5:C7"/>
    <mergeCell ref="A8:C8"/>
    <mergeCell ref="Q8:R8"/>
    <mergeCell ref="O5:P5"/>
    <mergeCell ref="Q20:R20"/>
    <mergeCell ref="D5:D7"/>
    <mergeCell ref="G5:L5"/>
    <mergeCell ref="J6:L6"/>
    <mergeCell ref="Q5:R7"/>
    <mergeCell ref="G6:I6"/>
    <mergeCell ref="Q21:R21"/>
    <mergeCell ref="Q17:R17"/>
    <mergeCell ref="Q18:R18"/>
    <mergeCell ref="Q13:R13"/>
    <mergeCell ref="Q16:R16"/>
    <mergeCell ref="Q14:R14"/>
    <mergeCell ref="Q15:R15"/>
    <mergeCell ref="Q19:R19"/>
    <mergeCell ref="A19:C19"/>
    <mergeCell ref="A18:C18"/>
    <mergeCell ref="A20:C20"/>
    <mergeCell ref="G25:H25"/>
    <mergeCell ref="A12:C12"/>
    <mergeCell ref="A16:C16"/>
    <mergeCell ref="A25:B25"/>
    <mergeCell ref="A17:C17"/>
    <mergeCell ref="A21:C21"/>
    <mergeCell ref="A15:C15"/>
    <mergeCell ref="A14:C14"/>
    <mergeCell ref="A13:C13"/>
    <mergeCell ref="A11:C11"/>
    <mergeCell ref="A10:C10"/>
    <mergeCell ref="A9:C9"/>
    <mergeCell ref="Q11:R11"/>
    <mergeCell ref="Q10:R10"/>
    <mergeCell ref="Q9:R9"/>
  </mergeCells>
  <printOptions horizontalCentered="1"/>
  <pageMargins left="0.19685039370078741" right="0.19685039370078741" top="0.59055118110236227" bottom="0.19685039370078741" header="0" footer="0"/>
  <pageSetup paperSize="9" scale="60" orientation="landscape" r:id="rId1"/>
  <rowBreaks count="1" manualBreakCount="1">
    <brk id="27" max="16" man="1"/>
  </rowBreaks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view="pageBreakPreview" topLeftCell="A7" zoomScale="55" zoomScaleSheetLayoutView="55" workbookViewId="0">
      <selection activeCell="BK44" sqref="BK44"/>
    </sheetView>
  </sheetViews>
  <sheetFormatPr defaultColWidth="9" defaultRowHeight="15"/>
  <cols>
    <col min="1" max="15" width="9" style="106"/>
    <col min="16" max="16" width="12.875" style="106" customWidth="1"/>
    <col min="17" max="31" width="9" style="106"/>
    <col min="32" max="32" width="11" style="106" customWidth="1"/>
    <col min="33" max="45" width="9" style="106"/>
    <col min="46" max="46" width="12.375" style="106" customWidth="1"/>
    <col min="47" max="47" width="9" style="106"/>
    <col min="48" max="48" width="9" style="106" customWidth="1"/>
    <col min="49" max="49" width="12" style="106" customWidth="1"/>
    <col min="50" max="63" width="9" style="106"/>
    <col min="64" max="64" width="6.5" style="106" customWidth="1"/>
    <col min="65" max="16384" width="9" style="106"/>
  </cols>
  <sheetData>
    <row r="1" spans="1:64" ht="32.1" customHeight="1">
      <c r="A1" s="113" t="s">
        <v>176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 t="s">
        <v>177</v>
      </c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 t="s">
        <v>178</v>
      </c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 t="s">
        <v>179</v>
      </c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64" ht="35.1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64" ht="35.1" customHeight="1"/>
    <row r="4" spans="1:64" ht="35.1" customHeight="1"/>
    <row r="5" spans="1:64" s="125" customFormat="1" ht="32.1" customHeight="1"/>
    <row r="6" spans="1:64" s="125" customFormat="1" ht="32.1" customHeight="1"/>
    <row r="7" spans="1:64" s="148" customFormat="1" ht="32.1" customHeight="1"/>
    <row r="8" spans="1:64" s="148" customFormat="1" ht="35.1" customHeight="1"/>
    <row r="9" spans="1:64" s="148" customFormat="1" ht="35.1" customHeight="1"/>
    <row r="10" spans="1:64" s="148" customFormat="1" ht="35.1" customHeight="1"/>
    <row r="11" spans="1:64" s="148" customFormat="1" ht="35.1" customHeight="1"/>
    <row r="12" spans="1:64" s="148" customFormat="1" ht="35.1" customHeight="1"/>
    <row r="13" spans="1:64" s="148" customFormat="1" ht="35.1" customHeight="1"/>
    <row r="14" spans="1:64" s="148" customFormat="1" ht="35.1" customHeight="1"/>
    <row r="15" spans="1:64" s="148" customFormat="1" ht="35.1" customHeight="1"/>
    <row r="16" spans="1:64" s="148" customFormat="1" ht="35.1" customHeight="1"/>
    <row r="17" s="148" customFormat="1" ht="35.1" customHeight="1"/>
    <row r="18" s="148" customFormat="1" ht="35.1" customHeight="1"/>
    <row r="19" s="148" customFormat="1" ht="35.1" customHeight="1"/>
    <row r="20" s="148" customFormat="1" ht="35.1" customHeight="1"/>
    <row r="21" s="148" customFormat="1" ht="35.1" customHeight="1"/>
    <row r="22" s="148" customFormat="1" ht="32.1" customHeight="1"/>
    <row r="23" s="148" customFormat="1" ht="32.1" customHeight="1"/>
    <row r="24" s="148" customFormat="1" ht="32.1" customHeight="1"/>
    <row r="25" s="148" customFormat="1" ht="32.1" customHeight="1"/>
    <row r="26" s="148" customFormat="1" ht="50.1" customHeight="1"/>
    <row r="27" s="148" customFormat="1" ht="32.1" customHeight="1"/>
    <row r="28" ht="32.1" customHeight="1"/>
    <row r="29" ht="32.1" customHeight="1"/>
    <row r="30" ht="24.95" customHeight="1"/>
    <row r="31" ht="24.95" customHeight="1"/>
    <row r="32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</sheetData>
  <mergeCells count="4">
    <mergeCell ref="A1:P2"/>
    <mergeCell ref="Q1:AF2"/>
    <mergeCell ref="AG1:AV2"/>
    <mergeCell ref="AW1:BL2"/>
  </mergeCells>
  <printOptions horizontalCentered="1"/>
  <pageMargins left="0.19685039370078741" right="0.19685039370078741" top="0.47244094488188981" bottom="0.27559055118110237" header="0" footer="0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13</vt:i4>
      </vt:variant>
    </vt:vector>
  </HeadingPairs>
  <TitlesOfParts>
    <vt:vector size="24" baseType="lpstr">
      <vt:lpstr>2.1 OP GHG_2559</vt:lpstr>
      <vt:lpstr>3.1 ไฟฟ้า</vt:lpstr>
      <vt:lpstr>3.1 เชื้อเพลิง</vt:lpstr>
      <vt:lpstr>3.2 น้ำ</vt:lpstr>
      <vt:lpstr>3.2 กระดาษ</vt:lpstr>
      <vt:lpstr>4.1 ปริมาณขยะ</vt:lpstr>
      <vt:lpstr>2.1 OP GHG_2559 (ย่อขนาด)</vt:lpstr>
      <vt:lpstr>3.0 เปรียบเทียบการใช้พลังงาน</vt:lpstr>
      <vt:lpstr>3.0 กราฟ พลังงานและทรัพยากร</vt:lpstr>
      <vt:lpstr>สรุปปริมาณ GHG</vt:lpstr>
      <vt:lpstr>3.0 กราฟ GHG</vt:lpstr>
      <vt:lpstr>'2.1 OP GHG_2559'!Print_Area</vt:lpstr>
      <vt:lpstr>'2.1 OP GHG_2559 (ย่อขนาด)'!Print_Area</vt:lpstr>
      <vt:lpstr>'3.0 กราฟ GHG'!Print_Area</vt:lpstr>
      <vt:lpstr>'3.0 กราฟ พลังงานและทรัพยากร'!Print_Area</vt:lpstr>
      <vt:lpstr>'3.0 เปรียบเทียบการใช้พลังงาน'!Print_Area</vt:lpstr>
      <vt:lpstr>'3.1 เชื้อเพลิง'!Print_Area</vt:lpstr>
      <vt:lpstr>'3.1 ไฟฟ้า'!Print_Area</vt:lpstr>
      <vt:lpstr>'3.2 กระดาษ'!Print_Area</vt:lpstr>
      <vt:lpstr>'3.2 น้ำ'!Print_Area</vt:lpstr>
      <vt:lpstr>'4.1 ปริมาณขยะ'!Print_Area</vt:lpstr>
      <vt:lpstr>'สรุปปริมาณ GHG'!Print_Area</vt:lpstr>
      <vt:lpstr>'2.1 OP GHG_2559'!Print_Titles</vt:lpstr>
      <vt:lpstr>'2.1 OP GHG_2559 (ย่อขนาด)'!Print_Titles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ENG</cp:lastModifiedBy>
  <cp:lastPrinted>2017-01-23T07:56:56Z</cp:lastPrinted>
  <dcterms:created xsi:type="dcterms:W3CDTF">2013-08-21T04:17:56Z</dcterms:created>
  <dcterms:modified xsi:type="dcterms:W3CDTF">2017-01-23T07:59:25Z</dcterms:modified>
</cp:coreProperties>
</file>